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TTI PUBBLICATI WEB 2017\Documenti per sito\"/>
    </mc:Choice>
  </mc:AlternateContent>
  <bookViews>
    <workbookView xWindow="0" yWindow="0" windowWidth="28800" windowHeight="11775" activeTab="7"/>
  </bookViews>
  <sheets>
    <sheet name="Riepilogo" sheetId="1" r:id="rId1"/>
    <sheet name="Commenti Organi di Controllo" sheetId="2" r:id="rId2"/>
    <sheet name="Riepilogo Triennio" sheetId="3" r:id="rId3"/>
    <sheet name="Spese Medie ProCapite" sheetId="4" r:id="rId4"/>
    <sheet name="Giorni Medi Assenza" sheetId="5" r:id="rId5"/>
    <sheet name="Personale Flessibile" sheetId="6" r:id="rId6"/>
    <sheet name="SI_1" sheetId="7" r:id="rId7"/>
    <sheet name="t1" sheetId="8" r:id="rId8"/>
    <sheet name="t2" sheetId="9" r:id="rId9"/>
    <sheet name="t2a" sheetId="10" r:id="rId10"/>
    <sheet name="t3" sheetId="11" r:id="rId11"/>
    <sheet name="t4" sheetId="12" r:id="rId12"/>
    <sheet name="t5" sheetId="13" r:id="rId13"/>
    <sheet name="t6" sheetId="14" r:id="rId14"/>
    <sheet name="t7" sheetId="15" r:id="rId15"/>
    <sheet name="t8" sheetId="16" r:id="rId16"/>
    <sheet name="t9" sheetId="17" r:id="rId17"/>
    <sheet name="t11" sheetId="18" r:id="rId18"/>
    <sheet name="t12" sheetId="19" r:id="rId19"/>
    <sheet name="t13" sheetId="20" r:id="rId20"/>
    <sheet name="t14" sheetId="21" r:id="rId21"/>
    <sheet name="SchedaRiconciliazione" sheetId="22" r:id="rId22"/>
  </sheets>
  <calcPr calcId="152511"/>
</workbook>
</file>

<file path=xl/calcChain.xml><?xml version="1.0" encoding="utf-8"?>
<calcChain xmlns="http://schemas.openxmlformats.org/spreadsheetml/2006/main">
  <c r="B12" i="3" l="1"/>
  <c r="C12" i="3"/>
  <c r="D12" i="3"/>
  <c r="E12" i="3"/>
  <c r="F12" i="3"/>
  <c r="G12" i="3"/>
  <c r="H12" i="3"/>
  <c r="I12" i="3"/>
  <c r="I14" i="3"/>
  <c r="J12" i="3"/>
  <c r="K12" i="3"/>
  <c r="L12" i="3"/>
  <c r="M12" i="3"/>
  <c r="H14" i="3"/>
  <c r="J14" i="3"/>
  <c r="I10" i="8"/>
  <c r="K10" i="8"/>
  <c r="J10" i="8"/>
  <c r="J19" i="8"/>
  <c r="I11" i="8"/>
  <c r="K11" i="8"/>
  <c r="J11" i="8"/>
  <c r="I12" i="8"/>
  <c r="J12" i="8"/>
  <c r="K12" i="8"/>
  <c r="I13" i="8"/>
  <c r="K13" i="8"/>
  <c r="J13" i="8"/>
  <c r="I14" i="8"/>
  <c r="K14" i="8"/>
  <c r="J14" i="8"/>
  <c r="I15" i="8"/>
  <c r="J15" i="8"/>
  <c r="K15" i="8"/>
  <c r="I16" i="8"/>
  <c r="J16" i="8"/>
  <c r="K16" i="8"/>
  <c r="I17" i="8"/>
  <c r="J17" i="8"/>
  <c r="K17" i="8"/>
  <c r="I18" i="8"/>
  <c r="K18" i="8"/>
  <c r="J18" i="8"/>
  <c r="B19" i="8"/>
  <c r="C19" i="8"/>
  <c r="D19" i="8"/>
  <c r="E19" i="8"/>
  <c r="F19" i="8"/>
  <c r="G19" i="8"/>
  <c r="H19" i="8"/>
  <c r="T7" i="18"/>
  <c r="T8" i="18"/>
  <c r="T9" i="18"/>
  <c r="T10" i="18"/>
  <c r="T14" i="18"/>
  <c r="T11" i="18"/>
  <c r="T12" i="18"/>
  <c r="T13" i="18"/>
  <c r="B14" i="18"/>
  <c r="C14" i="18"/>
  <c r="D14" i="18"/>
  <c r="E14" i="18"/>
  <c r="F14" i="18"/>
  <c r="G14" i="18"/>
  <c r="H14" i="18"/>
  <c r="I14" i="18"/>
  <c r="J14" i="18"/>
  <c r="K14" i="18"/>
  <c r="L14" i="18"/>
  <c r="M14" i="18"/>
  <c r="N14" i="18"/>
  <c r="O14" i="18"/>
  <c r="P14" i="18"/>
  <c r="Q14" i="18"/>
  <c r="R14" i="18"/>
  <c r="S14" i="18"/>
  <c r="J7" i="19"/>
  <c r="J8" i="19"/>
  <c r="J14" i="19"/>
  <c r="J9" i="19"/>
  <c r="J10" i="19"/>
  <c r="J11" i="19"/>
  <c r="J12" i="19"/>
  <c r="J13" i="19"/>
  <c r="B14" i="19"/>
  <c r="C14" i="19"/>
  <c r="D14" i="19"/>
  <c r="E14" i="19"/>
  <c r="F14" i="19"/>
  <c r="G14" i="19"/>
  <c r="H14" i="19"/>
  <c r="I14" i="19"/>
  <c r="B14" i="20"/>
  <c r="C14" i="20"/>
  <c r="D14" i="20"/>
  <c r="E14" i="20"/>
  <c r="F14" i="20"/>
  <c r="G14" i="20"/>
  <c r="H14" i="20"/>
  <c r="I14" i="20"/>
  <c r="J14" i="20"/>
  <c r="B25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B30" i="20"/>
  <c r="C30" i="20"/>
  <c r="D30" i="20"/>
  <c r="E30" i="20"/>
  <c r="E37" i="20"/>
  <c r="B31" i="20"/>
  <c r="C31" i="20"/>
  <c r="D31" i="20"/>
  <c r="E31" i="20"/>
  <c r="B32" i="20"/>
  <c r="C32" i="20"/>
  <c r="D32" i="20"/>
  <c r="E32" i="20"/>
  <c r="B33" i="20"/>
  <c r="C33" i="20"/>
  <c r="D33" i="20"/>
  <c r="E33" i="20"/>
  <c r="B34" i="20"/>
  <c r="C34" i="20"/>
  <c r="D34" i="20"/>
  <c r="E34" i="20"/>
  <c r="B35" i="20"/>
  <c r="C35" i="20"/>
  <c r="D35" i="20"/>
  <c r="E35" i="20"/>
  <c r="B36" i="20"/>
  <c r="C36" i="20"/>
  <c r="D36" i="20"/>
  <c r="E36" i="20"/>
  <c r="B10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B13" i="10"/>
  <c r="C13" i="10"/>
  <c r="D13" i="10"/>
  <c r="E13" i="10"/>
  <c r="F13" i="10"/>
  <c r="G13" i="10"/>
  <c r="H13" i="10"/>
  <c r="I13" i="10"/>
  <c r="R7" i="13"/>
  <c r="R8" i="13"/>
  <c r="B8" i="13"/>
  <c r="C8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T7" i="14"/>
  <c r="T8" i="14"/>
  <c r="B8" i="14"/>
  <c r="C8" i="14"/>
  <c r="D8" i="14"/>
  <c r="E8" i="14"/>
  <c r="F8" i="14"/>
  <c r="G8" i="14"/>
  <c r="H8" i="14"/>
  <c r="I8" i="14"/>
  <c r="J8" i="14"/>
  <c r="K8" i="14"/>
  <c r="L8" i="14"/>
  <c r="M8" i="14"/>
  <c r="N8" i="14"/>
  <c r="O8" i="14"/>
  <c r="P8" i="14"/>
  <c r="Q8" i="14"/>
  <c r="R8" i="14"/>
  <c r="S8" i="14"/>
  <c r="V7" i="15"/>
  <c r="V8" i="15"/>
  <c r="V9" i="15"/>
  <c r="V14" i="15"/>
  <c r="V10" i="15"/>
  <c r="V11" i="15"/>
  <c r="V12" i="15"/>
  <c r="V13" i="15"/>
  <c r="B14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T14" i="15"/>
  <c r="U14" i="15"/>
  <c r="Z7" i="16"/>
  <c r="Z8" i="16"/>
  <c r="Z9" i="16"/>
  <c r="Z14" i="16"/>
  <c r="Z10" i="16"/>
  <c r="Z11" i="16"/>
  <c r="Z12" i="16"/>
  <c r="Z13" i="16"/>
  <c r="B14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X14" i="16"/>
  <c r="Y14" i="16"/>
  <c r="N7" i="17"/>
  <c r="N8" i="17"/>
  <c r="N9" i="17"/>
  <c r="N14" i="17"/>
  <c r="N10" i="17"/>
  <c r="N11" i="17"/>
  <c r="N12" i="17"/>
  <c r="N13" i="17"/>
  <c r="B14" i="17"/>
  <c r="C14" i="17"/>
  <c r="D14" i="17"/>
  <c r="E14" i="17"/>
  <c r="F14" i="17"/>
  <c r="G14" i="17"/>
  <c r="H14" i="17"/>
  <c r="I14" i="17"/>
  <c r="J14" i="17"/>
  <c r="K14" i="17"/>
  <c r="L14" i="17"/>
  <c r="M14" i="17"/>
  <c r="K19" i="8"/>
  <c r="I19" i="8"/>
</calcChain>
</file>

<file path=xl/sharedStrings.xml><?xml version="1.0" encoding="utf-8"?>
<sst xmlns="http://schemas.openxmlformats.org/spreadsheetml/2006/main" count="991" uniqueCount="469">
  <si>
    <t>Stampa  Intero Modello  in data : 2/6/2017</t>
  </si>
  <si>
    <t xml:space="preserve">Tipo Rilevazione : </t>
  </si>
  <si>
    <t>CONSUNTIVAZIONE SPESE</t>
  </si>
  <si>
    <t xml:space="preserve">Anno : </t>
  </si>
  <si>
    <t>2016</t>
  </si>
  <si>
    <t xml:space="preserve">Tipo Istituzione : </t>
  </si>
  <si>
    <t xml:space="preserve">EX IPAB </t>
  </si>
  <si>
    <t xml:space="preserve">Istituzione : </t>
  </si>
  <si>
    <t>11044 - AZIENDA PUBBLICA DI SERVIZI ALLA PERSONA CITTA' DI RIVA</t>
  </si>
  <si>
    <t xml:space="preserve">Contratto : </t>
  </si>
  <si>
    <t>PROV. AUTONOMA DI TRENTO</t>
  </si>
  <si>
    <t/>
  </si>
  <si>
    <t>T1</t>
  </si>
  <si>
    <t>T1a</t>
  </si>
  <si>
    <t>T1b</t>
  </si>
  <si>
    <t>T1c</t>
  </si>
  <si>
    <t>T1cbis</t>
  </si>
  <si>
    <t>T1d</t>
  </si>
  <si>
    <t>T1e</t>
  </si>
  <si>
    <t>T1f</t>
  </si>
  <si>
    <t>T1g</t>
  </si>
  <si>
    <t>T2</t>
  </si>
  <si>
    <t>T2a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</si>
  <si>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</si>
  <si>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</si>
  <si>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</si>
  <si>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</si>
  <si>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</si>
  <si>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</si>
  <si>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</si>
  <si>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</si>
  <si>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</si>
  <si>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</si>
  <si>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</si>
  <si>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</si>
  <si>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</si>
  <si>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S1</t>
  </si>
  <si>
    <t>S1A</t>
  </si>
  <si>
    <t>SICI</t>
  </si>
  <si>
    <t>Tab.Ric.</t>
  </si>
  <si>
    <t>Tenute all'invio</t>
  </si>
  <si>
    <t>X</t>
  </si>
  <si>
    <t>Dichiarate</t>
  </si>
  <si>
    <t>Inviate</t>
  </si>
  <si>
    <t>Il Modello inviato risulta certificato in data : 02/06/2017</t>
  </si>
  <si>
    <t>Il Modello inviato è stato certificato la prima volta in data : 01/06/2017</t>
  </si>
  <si>
    <t>Riepilogo Anomalie</t>
  </si>
  <si>
    <t>SQ1</t>
  </si>
  <si>
    <t>SQ2</t>
  </si>
  <si>
    <t>SQ3</t>
  </si>
  <si>
    <t>SQ4</t>
  </si>
  <si>
    <t>SQ5</t>
  </si>
  <si>
    <t>SQ6</t>
  </si>
  <si>
    <t>SQ7</t>
  </si>
  <si>
    <t>SQ8</t>
  </si>
  <si>
    <t>SQ9</t>
  </si>
  <si>
    <t>SQ10</t>
  </si>
  <si>
    <t>Stato</t>
  </si>
  <si>
    <t>NO</t>
  </si>
  <si>
    <t>IN1</t>
  </si>
  <si>
    <t>IN2</t>
  </si>
  <si>
    <t>IN3</t>
  </si>
  <si>
    <t>IN4</t>
  </si>
  <si>
    <t>IN5</t>
  </si>
  <si>
    <t>IN6</t>
  </si>
  <si>
    <t>IN7</t>
  </si>
  <si>
    <t>IN8</t>
  </si>
  <si>
    <t>IN9</t>
  </si>
  <si>
    <t>IN10</t>
  </si>
  <si>
    <t>IN11</t>
  </si>
  <si>
    <t>IN12</t>
  </si>
  <si>
    <t>IN13</t>
  </si>
  <si>
    <t>IN14</t>
  </si>
  <si>
    <t>IN15</t>
  </si>
  <si>
    <t>IN16</t>
  </si>
  <si>
    <t>SI</t>
  </si>
  <si>
    <t>Qualora presenti, il dettaglio delle anomalie e delle giustificazioni addotte dall'amministrazione alle incongruenze è riportato nel "PDF delle anomalie" che dovrà essere presentato all'Organo di controllo contestualmente al presente modello del Conto annuale</t>
  </si>
  <si>
    <t>Commenti Organi Di Controllo</t>
  </si>
  <si>
    <t>Nessun commento inserito degli organi di controllo</t>
  </si>
  <si>
    <t>Personale a tempo indeterminato (Tab.1) - Dati riepilogativi dell'ultimo triennio</t>
  </si>
  <si>
    <t xml:space="preserve">Gli aggiornamenti dei prospetti del riepilogo triennale saranno visibili dal giorno successivo a quello di salvataggio delle tabelle. </t>
  </si>
  <si>
    <t>Data ultimo aggiornamento dei valori calcolati: 02/06/2017 02:15:48</t>
  </si>
  <si>
    <t>Gli aggiornamenti dei prospetti del riepilogo triennale vengono effettuati solo per gli ultimi 3 anni di rilevazione</t>
  </si>
  <si>
    <t>Personale a tempo indeterminato al 31.12 (Tab. 1)</t>
  </si>
  <si>
    <t>Numero Mensilità / 12</t>
  </si>
  <si>
    <t>Spese per retribuzioni lorde (Tab. 12+13)</t>
  </si>
  <si>
    <t>di cui arretrati anni precedenti (Tab. 12+13)</t>
  </si>
  <si>
    <t>2014</t>
  </si>
  <si>
    <t>2015</t>
  </si>
  <si>
    <t xml:space="preserve">DIRIGENTI </t>
  </si>
  <si>
    <t>CATEGORIA D</t>
  </si>
  <si>
    <t>CATEGORIA C</t>
  </si>
  <si>
    <t>CATEGORIA B</t>
  </si>
  <si>
    <t>CATEGORIA A</t>
  </si>
  <si>
    <t>Totale</t>
  </si>
  <si>
    <t>Tabella 14</t>
  </si>
  <si>
    <t>Totale costo annuo del lavoro(Tab. 12+13+14)</t>
  </si>
  <si>
    <t>Personale a tempo indeterminato (Tab.1) - Spese medie pro-capite annue in euro dell'ultimo triennio</t>
  </si>
  <si>
    <t>Mensilità/12</t>
  </si>
  <si>
    <t>Spese medie escluso arretrati a.p. (Tab. 12+13)</t>
  </si>
  <si>
    <t>Spese medie per competenze fisse escluso arretrati a.p. (Tab.12)</t>
  </si>
  <si>
    <t>Spese medie per competenze accessorie escluso arretrati a.p. (Tab.13)</t>
  </si>
  <si>
    <t>Valori medi per arretrati a.p. di Tab.12</t>
  </si>
  <si>
    <t>Valori medi per arretrati a.p. di Tab.13</t>
  </si>
  <si>
    <t>1</t>
  </si>
  <si>
    <t>2</t>
  </si>
  <si>
    <t>14,22</t>
  </si>
  <si>
    <t>15,45</t>
  </si>
  <si>
    <t>15,13</t>
  </si>
  <si>
    <t>55,68</t>
  </si>
  <si>
    <t>52,99</t>
  </si>
  <si>
    <t>52,14</t>
  </si>
  <si>
    <t>7,4</t>
  </si>
  <si>
    <t>7,94</t>
  </si>
  <si>
    <t>8,38</t>
  </si>
  <si>
    <t>80,31</t>
  </si>
  <si>
    <t>79,38</t>
  </si>
  <si>
    <t>78,65</t>
  </si>
  <si>
    <t>1. Le spese medie annue per ciascuna Categoria sono calcolate dividendo il totale delle spese delle qualifiche appartenenti alla categoria per le unità di riferimento (mensilità della tabella 12 / 12) della stessa categoria.</t>
  </si>
  <si>
    <t>2. Le Spese medie annue per Istituzione sono calcolate come la somma su tutte le categorie del prodotto di ciascun valore medio * mensilità/12 divisa per il totale delle mensilità/12 sommate su tutte le categorie dell'Istituzione.</t>
  </si>
  <si>
    <t>n.c: non calcolabile per mancanza di mensilità attribuite alla categoria</t>
  </si>
  <si>
    <t>Giorni medi assenza  - Dati riepilogativi dell'ultimo triennio</t>
  </si>
  <si>
    <t>PERSONALE</t>
  </si>
  <si>
    <t>GIORNI ASSENZA MEDI ANNUI</t>
  </si>
  <si>
    <t>Presenti di riferimento</t>
  </si>
  <si>
    <t>Ferie</t>
  </si>
  <si>
    <t>Assenza malattia retribuita</t>
  </si>
  <si>
    <t>Altre assenze (meno formazione)</t>
  </si>
  <si>
    <t>Totale personale a t. indeterminato al 31.12  (Tab. 1) o Valore Medio (1)</t>
  </si>
  <si>
    <t>(1) Presenti di riferimento per determinare i gg di assenza: personale presente al 31.12 di tabella 1 - personale comandato/distaccato fuori ruolo, in esonero e in convenzione dell'amministrazione di tabella 3 + personale comandato/distaccato fuori ruolo esterno e in convenzione esterna di tabella 3</t>
  </si>
  <si>
    <t>n.c: non calcolabile per mancanza di presenti di riferimento</t>
  </si>
  <si>
    <t>Personale Flessibile (Tab.2 e SI1) - Dati riepilogativi dell'ultimo triennio</t>
  </si>
  <si>
    <t>PERSONALE (Tab.2 e SI1)</t>
  </si>
  <si>
    <t>Costo del lavoro (in euro)(Tab.14)</t>
  </si>
  <si>
    <t>Spese/costi medi pro-capite(in euro)</t>
  </si>
  <si>
    <t>Unità/n.contratti</t>
  </si>
  <si>
    <t>valori annui lordi</t>
  </si>
  <si>
    <t>Personale a tempo determinato</t>
  </si>
  <si>
    <t>Retribuzioni  come da tabella 14 codice P015</t>
  </si>
  <si>
    <t>valore medio</t>
  </si>
  <si>
    <t>L.S.U./L.P.U.</t>
  </si>
  <si>
    <t>Retribuzioni  come da tabella 14 codice P065</t>
  </si>
  <si>
    <t>Lavoratori Interinali</t>
  </si>
  <si>
    <t>Retribuzioni  come da tabella 14 codice L105+P062</t>
  </si>
  <si>
    <t>Con Contratti formazione lavoro</t>
  </si>
  <si>
    <t>Retribuzioni  come da tabella 14 codice P016</t>
  </si>
  <si>
    <t>N. contratti co.co.co (SI1)</t>
  </si>
  <si>
    <t>Oneri per co.co.co. (Tab. 14: L108)</t>
  </si>
  <si>
    <t>valore medio riferito ai contratti di cococo attivi nell'anno</t>
  </si>
  <si>
    <t>N. incarichi di studio/ricerca e di consulenza (SI1)</t>
  </si>
  <si>
    <t>Oneri per incarichi di studio/ricerca e di consulenza (Tab. 14: L109)</t>
  </si>
  <si>
    <t>valore medio riferito agli incarichi attivi nell'anno</t>
  </si>
  <si>
    <t>N. contratti per prestazioni professionali consistenti nella resa di servizi o adempimenti obbligatori per legge (SI1)</t>
  </si>
  <si>
    <t>Oneri per contratti resa servizi o adempimenti obbligatori per legge (Tab. 14: L115)</t>
  </si>
  <si>
    <t>Valore medio pro-capite della spesa non calcolabile se il personale di riferimento/contratti è uguale a zero</t>
  </si>
  <si>
    <t>Scheda Informativa 1</t>
  </si>
  <si>
    <t xml:space="preserve">Partita IVA : </t>
  </si>
  <si>
    <t>02086810229</t>
  </si>
  <si>
    <t xml:space="preserve">Codice Fiscale : </t>
  </si>
  <si>
    <t xml:space="preserve">Telefono : </t>
  </si>
  <si>
    <t>00464554280</t>
  </si>
  <si>
    <t xml:space="preserve">Fax : </t>
  </si>
  <si>
    <t>00464556420</t>
  </si>
  <si>
    <t xml:space="preserve">Email : </t>
  </si>
  <si>
    <t>info@csarivadelgarda.com</t>
  </si>
  <si>
    <t xml:space="preserve">Via : </t>
  </si>
  <si>
    <t>ARDARO</t>
  </si>
  <si>
    <t xml:space="preserve">Numero Civico : </t>
  </si>
  <si>
    <t>20/A</t>
  </si>
  <si>
    <t xml:space="preserve">C.A.P. : </t>
  </si>
  <si>
    <t>38066</t>
  </si>
  <si>
    <t xml:space="preserve">Città : </t>
  </si>
  <si>
    <t>RIVA DEL GARDA</t>
  </si>
  <si>
    <t xml:space="preserve">Provincia : </t>
  </si>
  <si>
    <t>TN</t>
  </si>
  <si>
    <t xml:space="preserve">Codice Catastale : </t>
  </si>
  <si>
    <t>H330</t>
  </si>
  <si>
    <t xml:space="preserve">Indirizzo pagina web dell'ente : </t>
  </si>
  <si>
    <t>www.csarivadelgarda.com</t>
  </si>
  <si>
    <t>Responsabile del Procedimento Amministrativo di cui alla legge 7/8/90, N.241 Capo II</t>
  </si>
  <si>
    <t>Cognome</t>
  </si>
  <si>
    <t>Nome</t>
  </si>
  <si>
    <t>Telefono</t>
  </si>
  <si>
    <t>Fax</t>
  </si>
  <si>
    <t>EMail</t>
  </si>
  <si>
    <t>MAINO</t>
  </si>
  <si>
    <t>GIANFRANCO</t>
  </si>
  <si>
    <t>gianfranco.maino@csarivadelgarda.com</t>
  </si>
  <si>
    <t>Referente da contattare</t>
  </si>
  <si>
    <t>SARTORI</t>
  </si>
  <si>
    <t>GIGLIOLA</t>
  </si>
  <si>
    <t>0464554280</t>
  </si>
  <si>
    <t>0464556420</t>
  </si>
  <si>
    <t>gigliola.sartori@csarivadelgarda.com</t>
  </si>
  <si>
    <t>Riepilogo Domande Presenti Nella Circolare</t>
  </si>
  <si>
    <t>I modelli debbono essere sottoscritti dai revisori dei conti</t>
  </si>
  <si>
    <t xml:space="preserve">Domande presenti in circolare : </t>
  </si>
  <si>
    <t>INDICARE IL NUMERO DI UNITÀ DI PERSONALE UTILIZZATO A QUALSIASI TITOLO (COMANDO O ALTRO) NELLE ATTIVITÀ ESTERNALIZZATE CON ESCLUSIONE DELLE UNITÀ EFFETTIVAMENTE CESSATE A SEGUITO DI ESTERNALIZZAZIONI.</t>
  </si>
  <si>
    <t xml:space="preserve"> </t>
  </si>
  <si>
    <t>INDICARE IL NUMERO DEI CONTRATTI DI COLLABORAZIONE COORDINATA E CONTINUATIVA.</t>
  </si>
  <si>
    <t>INDICARE IL NUMERO DEGLI INCARICHI LIBERO PROFESSIONALE, DI STUDIO, RICERCA E CONSULENZA.</t>
  </si>
  <si>
    <t>11</t>
  </si>
  <si>
    <t>INDICARE IL NUMERO DI CONTRATTI PER PRESTAZIONI PROFESSIONALI CONSISTENTI NELLA RESA DI SERVIZI O ADEMPIMENTI OBBLIGATORI PER LEGGE.</t>
  </si>
  <si>
    <t>Numero di unità di personale a tempo indeterminato che al 31/12 appartiene alle categorie protette</t>
  </si>
  <si>
    <t>INDICARE IL TOTALE DELLE SOMME TRATTENUTE AI DIPENDENTI NELL'ANNO DI RILEVAZIONE PER LE ASSENZE PER MALATTIA IN APPLICAZIONE DELL'ART. 71 DEL D.L. N. 112 DEL 25/06/2008 CONVERTITO IN L. 133/2008.</t>
  </si>
  <si>
    <t>INDICARE IL NUMERO DELLE UNITÀ RILEVATE IN TABELLA 1 TRA I "PRESENTI AL 31.12" CHE APPARTENGONO ALLE CATEGORIE PROTETTE (LEGGE N.68/99).</t>
  </si>
  <si>
    <t>4</t>
  </si>
  <si>
    <t>QUANTI SONO I DIPENDENTI AL 31.12 IN ASPETTATIVA PER DOTTORATO DI RICERCA CON RETRIBUZIONE A CARICO DELL'AMMINISTRAZIONE AI SENSI DELL'ARTICOLO 2 DELLA LEGGE 476/1984 E S.M.?</t>
  </si>
  <si>
    <t>QUANTE PERSONE SONO STATE IMPIEGATE NELL'ANNO (TEMPO DETER., CO.CO.CO., INCARICHI O ALTRI TIPI DI LAV. FLESSIBILE) IL CUI COSTO È TOTALMENTE SOSTENUTO CON FINANZIAMENTI ESTERNI DELL'U.E. O DI PRIVATI?</t>
  </si>
  <si>
    <t>INDICARE IL NUMERO DELLE UNITÀ RILEVATE IN TABELLA 1 TRA I "PRESENTI AL 31.12" CHE RISULTAVANO TITOLARI DI PERMESSI PER LEGGE N. 104/92.</t>
  </si>
  <si>
    <t>INDICARE IL NUMERO DELLE UNITÀ RILEVATE IN TABELLA 1 TRA I "PRESENTI AL 31.12" CHE RISULTAVANO TITOLARI DI PERMESSI AI SENSI DELL'ART. 42, C.5 D.LGS.151/2001 E S.M.</t>
  </si>
  <si>
    <t>3</t>
  </si>
  <si>
    <t>UNITÀ DI PERSONALE CON QUALIFICA DIRIGENZIALE ASSEGNATE AGLI UFFICI DI DIRETTA COLLABORAZIONE CON GLI ORGANI DI INDIRIZZO POLITICO</t>
  </si>
  <si>
    <t xml:space="preserve">UNITÀ DI PERSONALE NON DIRIGENTE ASSEGNATE AGLI UFFICI DI DIRETTA COLLABORAZIONE CON GLI ORGANI DI INDIRIZZO POLITICO </t>
  </si>
  <si>
    <t>UNITÀ DI PERS. EST. ALL'ISTITUZIONE, IN POSIZIONE DI COMANDO, DISTACCO, FUORI RUOLO, ESPERTI, CONSULENTI O CO.CO.CO ASSEGNATE AGLI UFFICI DI DIRETTA COLLABORAZIONE CON GLI ORGANI DI INDIRIZZO POLITICO</t>
  </si>
  <si>
    <t>SPESA COMPLESSIVAMENTE SOSTENUTA PER IL PERSONALE CON QUALIFICA DIRIGENZIALE ASSEGNATO AGLI UFFICI DI DIRETTA COLLABORAZIONE CON GLI ORGANI DI INDIRIZZO POLITICO</t>
  </si>
  <si>
    <t>SPESA COMPLESSIVAMENTE SOSTENUTA PER IL PERSONALE NON DIRIGENTE ASSEGNATO AGLI UFFICI DI DIRETTA COLLABORAZIONE CON GLI ORGANI DI INDIRIZZO POLITICO</t>
  </si>
  <si>
    <t>SPESA PER IL PERSONALE ESTERNO ALL'ISTITUZ.,IN POSIZ. DI COMANDO/DISTACCO/FUORI RUOLO/ESPERTI/CONSULENTI/CO.CO.CO. ASSEGNATI AGLI UFFICI DI DIRETTA COLLABORAZIONE CON GLI ORGANI DI INDIRIZZO POLITICO</t>
  </si>
  <si>
    <t xml:space="preserve">Note e chiarimenti alla rilevazione : </t>
  </si>
  <si>
    <t>Componenti Collegio dei Revisori (o Organo Equivalente)</t>
  </si>
  <si>
    <t>EMail (sostituisce l'ENTE RAPPRESENTATO delle rilevazioni precedenti)</t>
  </si>
  <si>
    <t>MATTEOTTI</t>
  </si>
  <si>
    <t>LUCIO</t>
  </si>
  <si>
    <t>GOBBI</t>
  </si>
  <si>
    <t>FRANCESCO</t>
  </si>
  <si>
    <t>Provvedimento di riferimento della dotazione organica in vigore al 31/12</t>
  </si>
  <si>
    <t>DELIBERA DEL CONSIGLIO DI AMMINISTRAZIONE N. 15 D.D. 15.03.2010</t>
  </si>
  <si>
    <t>T1 Personale a Tempo Indeterminato</t>
  </si>
  <si>
    <t>Qualifica</t>
  </si>
  <si>
    <t>Dotazione</t>
  </si>
  <si>
    <t>Tempo Pieno</t>
  </si>
  <si>
    <t>Part Time Inf. 50%</t>
  </si>
  <si>
    <t>Part Time Sup. 50%</t>
  </si>
  <si>
    <t>Totale Dipendenti al 31/12</t>
  </si>
  <si>
    <t>TOTALE GENERALE</t>
  </si>
  <si>
    <t>U</t>
  </si>
  <si>
    <t>D</t>
  </si>
  <si>
    <t>DIRIGENTE II FASCIA COMUNI</t>
  </si>
  <si>
    <t>DIRIGENTE MEDICO</t>
  </si>
  <si>
    <t>POSIZIONE ECONOMICA D EVOLUTA</t>
  </si>
  <si>
    <t>POSIZIONE ECONOMICA  D BASE</t>
  </si>
  <si>
    <t>POSIZIONE ECONOMICA C EVOLUTA</t>
  </si>
  <si>
    <t>POSIZIONE ECONOMICA  C BASE</t>
  </si>
  <si>
    <t>POSIZIONE ECONOMICA B EVOLUTA</t>
  </si>
  <si>
    <t>POSIZIONE ECONOMICA B BASE</t>
  </si>
  <si>
    <t>POSIZIONE ECONOMICA A UNICA</t>
  </si>
  <si>
    <t>T2 Personale con Contratto o Modalità di Lavoro Flessibile</t>
  </si>
  <si>
    <t>Categoria</t>
  </si>
  <si>
    <t>A Tempo Determinato</t>
  </si>
  <si>
    <t>Formazione Lavoro</t>
  </si>
  <si>
    <t>Contratti di somministrazione (ex Interinale)</t>
  </si>
  <si>
    <t>Telelavoro - Personale indicato in T1</t>
  </si>
  <si>
    <t>Personale soggetto a Turnazione - Personale indicato in T1</t>
  </si>
  <si>
    <t>Personale soggetto a Reperibilità - Personale indicato in T1</t>
  </si>
  <si>
    <t>T2A Personale con Rapporto di Lavoro Flessibile</t>
  </si>
  <si>
    <t>Anzianità di servizio maturata al 31/12, anche in modo non continuativo, nell'attuale o in altre amministrazioni</t>
  </si>
  <si>
    <t>Fino a 1 anno</t>
  </si>
  <si>
    <t>Da 1 a 2 anni</t>
  </si>
  <si>
    <t>Da 2 a 3 anni</t>
  </si>
  <si>
    <t>Oltre i 3 anni</t>
  </si>
  <si>
    <t>Personale con contratti di collaborazione coordinata e continuativa</t>
  </si>
  <si>
    <t>Tempo determinato</t>
  </si>
  <si>
    <t>TOTALE Tempo determinato</t>
  </si>
  <si>
    <t>T3 Personale Comandato/Distaccato e Fuori Ruolo</t>
  </si>
  <si>
    <t xml:space="preserve"> LA TABELLA NON RISULTA RILEVATA </t>
  </si>
  <si>
    <t>T4 Passaggi di Ruolo/Posizione Economica/Profilo</t>
  </si>
  <si>
    <t>T5 Personale Cessato</t>
  </si>
  <si>
    <t>Collocamento a riposo per limiti di eta'</t>
  </si>
  <si>
    <t>Dimissioni (con diritto a pensione)</t>
  </si>
  <si>
    <t>Passaggi per esternalizzazioni</t>
  </si>
  <si>
    <t>Passaggi ad altre amministrazioni - stesso comparto</t>
  </si>
  <si>
    <t>Passaggi ad altre amministrazioni - altro comparto</t>
  </si>
  <si>
    <t>Risoluzione rapporto lavoro</t>
  </si>
  <si>
    <t>Licenziamenti</t>
  </si>
  <si>
    <t>Altre cause</t>
  </si>
  <si>
    <t>T6 Personale Assunto</t>
  </si>
  <si>
    <t>Nomina da concorso</t>
  </si>
  <si>
    <t>Stabilizzato da lsu</t>
  </si>
  <si>
    <t>Assunzione per chiamata diretta (l.68/99 cat. protette)</t>
  </si>
  <si>
    <t>Assunzione per chiamata numerica (l.68/99 cat. protette)</t>
  </si>
  <si>
    <t>Passaggi da altra amministrazione - stesso comparto</t>
  </si>
  <si>
    <t>Passaggi da altra amministrazione - altro comparto</t>
  </si>
  <si>
    <t>Person. assunto con procedure art. 35, c. 3-bis, dlgs 165/01</t>
  </si>
  <si>
    <t>Personale assunto con procedure art. 4, c. 6, l. 125/13</t>
  </si>
  <si>
    <t>Totale Personale</t>
  </si>
  <si>
    <t>T7 Dipendenti per Anzianità di Servizio</t>
  </si>
  <si>
    <t>Fasce anzianità di servizio  da - a :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</si>
  <si>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</si>
  <si>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</si>
  <si>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</si>
  <si>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</si>
  <si>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</si>
  <si>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</si>
  <si>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</si>
  <si>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</si>
  <si>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41-43</t>
  </si>
  <si>
    <t>44 e oltre</t>
  </si>
  <si>
    <t>T8 Dipendenti per Età</t>
  </si>
  <si>
    <t>Fasce dipendenti per età da - a :</t>
  </si>
  <si>
    <t>0-19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</si>
  <si>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</si>
  <si>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</si>
  <si>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</si>
  <si>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</si>
  <si>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</si>
  <si>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</si>
  <si>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</si>
  <si>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</si>
  <si>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</si>
  <si>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65-67</t>
  </si>
  <si>
    <t>68-99</t>
  </si>
  <si>
    <t>T9 Dipendenti per Titolo di Studio</t>
  </si>
  <si>
    <t>Fino alla scuola dell'obbligo</t>
  </si>
  <si>
    <t>Licenza media superiore</t>
  </si>
  <si>
    <t>Laurea breve</t>
  </si>
  <si>
    <t>Laurea</t>
  </si>
  <si>
    <t>Specializzazione post laurea / dottorato di ricerca</t>
  </si>
  <si>
    <t>Altri titoli post laurea</t>
  </si>
  <si>
    <t>T11 Giorni di Assenza</t>
  </si>
  <si>
    <t>Assenze per malattia retribuite</t>
  </si>
  <si>
    <t>Congedi retribuiti  ai sensi dell'art.42,c.5, dlgs 151/2001</t>
  </si>
  <si>
    <t>Legge 104/92</t>
  </si>
  <si>
    <t>Ass.retrib.:maternita',congedo parent.,malattia figlio</t>
  </si>
  <si>
    <t>Altri permessi ed assenze retribuite</t>
  </si>
  <si>
    <t>Sciopero</t>
  </si>
  <si>
    <t>Altre assenze non retribuite</t>
  </si>
  <si>
    <t>Formazione</t>
  </si>
  <si>
    <t>T12 Oneri per Competenze Stipendiali</t>
  </si>
  <si>
    <t>Mensilita'</t>
  </si>
  <si>
    <t>Stipendio</t>
  </si>
  <si>
    <t>I.i.s.</t>
  </si>
  <si>
    <t>R.i.a./ progr. economica di anzianita'</t>
  </si>
  <si>
    <t>Tredicesima mensilita'</t>
  </si>
  <si>
    <t>Arretrati anno corrente</t>
  </si>
  <si>
    <t>Arretrati per anni precedenti</t>
  </si>
  <si>
    <t>Recuperi per ritardi assenze ecc.</t>
  </si>
  <si>
    <t>N° Mesi</t>
  </si>
  <si>
    <t>Importo</t>
  </si>
  <si>
    <t>T13 Oneri per Indennita' e Compensi Accessori</t>
  </si>
  <si>
    <t>Qualifiche per le Voci di Spesa di Tipo I</t>
  </si>
  <si>
    <t>IND. DI VACANZA CONTRATTUALE</t>
  </si>
  <si>
    <t>IND. DI VIGILANZA</t>
  </si>
  <si>
    <t>PERSONALE SCOLASTICO</t>
  </si>
  <si>
    <t>IND. AREA DIRETTIVA E POSIZIONI PARTICOLARI</t>
  </si>
  <si>
    <t>RETRIBUZIONE DI POSIZIONE</t>
  </si>
  <si>
    <t>RETRIBUZIONE DI RISULTATO</t>
  </si>
  <si>
    <t>ASSEGNO AD PERSONAM</t>
  </si>
  <si>
    <t>INDENNITA' MENSILE</t>
  </si>
  <si>
    <t>INDENNITÀ ART. 42, COMMA 5-TER, D.LGS. 151/2001</t>
  </si>
  <si>
    <t>TOTALE</t>
  </si>
  <si>
    <t>Qualifiche per le Voci di Spesa di Tipo S e T</t>
  </si>
  <si>
    <t>INDENNITA' DI AMMINISTRAZIONE</t>
  </si>
  <si>
    <t>INDENNITA' DI STAFF/COLLABORAZIONE</t>
  </si>
  <si>
    <t>COMPENSI ONERI RISCHI E DISAGI</t>
  </si>
  <si>
    <t>COMPENSO AGGIUNTIVO AL SEGR. COMUNALE QUALE DIR. GENERALE</t>
  </si>
  <si>
    <t>FONDO SPECIF. RESPONSAB.</t>
  </si>
  <si>
    <t xml:space="preserve">COMPENSI PRODUTTIVITA' </t>
  </si>
  <si>
    <t>INCENTIVI PER FUNZIONI TECNICHE</t>
  </si>
  <si>
    <t>DIRITTI DI ROGITO-SEGRETERIA CONV.- IND.SCAVALCO</t>
  </si>
  <si>
    <t>COMPETENZE PERSONALE COMANDATO/DISTACCATO PRESSO L'AMM.NE</t>
  </si>
  <si>
    <t>ARRETRATI A.P. PER COMPENSI RISULTATO/PRODUTTIVITÀ</t>
  </si>
  <si>
    <t>ARRETRATI ANNI PRECEDENTI</t>
  </si>
  <si>
    <t>ALTRE SPESE ACCESSORIE ED INDENNITA' VARIE</t>
  </si>
  <si>
    <t>STRAORDINARIO</t>
  </si>
  <si>
    <t>TOTALE GENERALE DI TABELLA T13</t>
  </si>
  <si>
    <t>QUALIFICA</t>
  </si>
  <si>
    <t>INDENNNITÀ</t>
  </si>
  <si>
    <t>ACCESSORIE</t>
  </si>
  <si>
    <t>STRAORDINARI</t>
  </si>
  <si>
    <t>T14 Altri Oneri che Concorrono a formare il Costo del Lavoro</t>
  </si>
  <si>
    <t>Il versamento della quota Irap avviene con la percentuale di 'Irap commerciale' - No</t>
  </si>
  <si>
    <t>Voci di spesa</t>
  </si>
  <si>
    <t>ASSEGNI PER IL NUCLEO FAMILIARE</t>
  </si>
  <si>
    <t xml:space="preserve">GESTIONE MENSE </t>
  </si>
  <si>
    <t>EROGAZIONE BUONI PASTO</t>
  </si>
  <si>
    <t>FORMAZIONE DEL PERSONALE</t>
  </si>
  <si>
    <t>BENESSERE DEL PERSONALE</t>
  </si>
  <si>
    <t>EQUO INDENNIZZO AL PERSONALE</t>
  </si>
  <si>
    <t>SOMME CORRISPOSTE AD AGENZIA DI SOMMINISTRAZIONE(INTERINALI)</t>
  </si>
  <si>
    <t>COPERTURE ASSICURATIVE</t>
  </si>
  <si>
    <t>CONTRATTI DI COLLABORAZIONE COORDINATA E CONTINUATIVA</t>
  </si>
  <si>
    <t>INCARICHI LIBERO PROFESSIONALI/STUDIO/RICERCA/CONSULENZA</t>
  </si>
  <si>
    <t>CONTRATTI PER RESA SERVIZI/ADEMPIMENTI OBBLIGATORI PER LEGGE</t>
  </si>
  <si>
    <t>ALTRE SPESE</t>
  </si>
  <si>
    <t>RETRIBUZIONI PERSONALE  A TEMPO DETERMINATO</t>
  </si>
  <si>
    <t>RETRIBUZIONI PERSONALE CON CONTRATTO DI FORMAZIONE E LAVORO</t>
  </si>
  <si>
    <t>INDENNITA' DI MISSIONE E TRASFERIMENTO</t>
  </si>
  <si>
    <t>CONTRIBUTI A CARICO DELL'AMM. PER FONDI PREV. COMPLEMENTARE</t>
  </si>
  <si>
    <t>CONTRIBUTI A CARICO DELL'AMM.NE SU COMP. FISSE E ACCESSORIE</t>
  </si>
  <si>
    <t>QUOTE ANNUE ACCANTONAMENTO TFR O ALTRA IND. FINE SERVIZIO</t>
  </si>
  <si>
    <t>IRAP</t>
  </si>
  <si>
    <t>ONERI PER I CONTRATTI DI SOMMINISTRAZIONE(INTERINALI)</t>
  </si>
  <si>
    <t>COMPENSI PER PERSONALE LSU/LPU</t>
  </si>
  <si>
    <t>SOMME RIMBORSATE PER PERSONALE COMAND./FUORI RUOLO/IN CONV.</t>
  </si>
  <si>
    <t>ALTRE SOMME RIMBORSATE ALLE AMMINISTRAZIONI</t>
  </si>
  <si>
    <t>SOMME RICEVUTE DA U.E. E/O PRIVATI (-)</t>
  </si>
  <si>
    <t>RIMBORSI RICEVUTI PER PERS. COMAND./FUORI RUOLO/IN CONV. (-)</t>
  </si>
  <si>
    <t>ALTRI RIMBORSI RICEVUTI DALLE AMMINISTRAZIONI (-)</t>
  </si>
  <si>
    <t>Elenco istituzioni ed importi dei rimborsi ricevuti</t>
  </si>
  <si>
    <t>INAIL: 5.963,00_x000D_
INPS:    518,00</t>
  </si>
  <si>
    <t>Scheda di Riconciliazione</t>
  </si>
  <si>
    <t>Voci di Spesa/Costo</t>
  </si>
  <si>
    <t>Importo Sico</t>
  </si>
  <si>
    <t>Importo Siope</t>
  </si>
  <si>
    <t>Importo Bilancio</t>
  </si>
  <si>
    <t>Nota</t>
  </si>
  <si>
    <t>Totale T12</t>
  </si>
  <si>
    <t>1887352</t>
  </si>
  <si>
    <t>0</t>
  </si>
  <si>
    <t>2681055</t>
  </si>
  <si>
    <t>NOTA 1: il Bilancio è per competenza mentre SICO è per cassa._x000D_
NOTA 2: Nel bilancio il personale   a tempo determinato non è separato</t>
  </si>
  <si>
    <t>Totale T13</t>
  </si>
  <si>
    <t>337171</t>
  </si>
  <si>
    <t>Assegno T14</t>
  </si>
  <si>
    <t>25759</t>
  </si>
  <si>
    <t xml:space="preserve">L010 - GESTIONE MENSE </t>
  </si>
  <si>
    <t>36840</t>
  </si>
  <si>
    <t>vedi nota 1 e 2</t>
  </si>
  <si>
    <t>L011 - EROGAZIONE BUONI PASTO</t>
  </si>
  <si>
    <t>L020 - FORMAZIONE DEL PERSONALE</t>
  </si>
  <si>
    <t>5226</t>
  </si>
  <si>
    <t>7171</t>
  </si>
  <si>
    <t>NOTA 3:La differenza è data da una consulenza inserita nel rigo L109</t>
  </si>
  <si>
    <t>L090 - BENESSERE DEL PERSONALE</t>
  </si>
  <si>
    <t>6733</t>
  </si>
  <si>
    <t>5141</t>
  </si>
  <si>
    <t>NOTA 4: In bilancio alcune somme rientrano negli stipendi. L'importo riportato a bilancio si riferisce solamente a fatture di visite effettuate ai dipendenti dal medico competente</t>
  </si>
  <si>
    <t>L100 - EQUO INDENNIZZO AL PERSONALE</t>
  </si>
  <si>
    <t>L105 - SOMME CORRISPOSTE AD AGENZIA DI SOMMINISTRAZIONE(INTERINALI)</t>
  </si>
  <si>
    <t>L107 - COPERTURE ASSICURATIVE</t>
  </si>
  <si>
    <t>16400</t>
  </si>
  <si>
    <t>40574</t>
  </si>
  <si>
    <t>NOTA 5: Nel bilancio sono comprese tutte le polizze assicurative</t>
  </si>
  <si>
    <t>L108 - CONTRATTI DI COLLABORAZIONE COORDINATA E CONTINUATIVA</t>
  </si>
  <si>
    <t>L109 - INCARICHI LIBERO PROFESSIONALI/STUDIO/RICERCA/CONSULENZA</t>
  </si>
  <si>
    <t>32073</t>
  </si>
  <si>
    <t>59807</t>
  </si>
  <si>
    <t>NOTA 6 : La differenza è data da somme versate a Upipa per servizi consorziati</t>
  </si>
  <si>
    <t>L115 - CONTRATTI PER RESA SERVIZI/ADEMPIMENTI OBBLIGATORI PER LEGGE</t>
  </si>
  <si>
    <t>201</t>
  </si>
  <si>
    <t>vedi nota 6</t>
  </si>
  <si>
    <t>L110 - ALTRE SPESE</t>
  </si>
  <si>
    <t>16897</t>
  </si>
  <si>
    <t>vedi nota 1 e nota 2</t>
  </si>
  <si>
    <t>P015 - RETRIBUZIONI PERSONALE  A TEMPO DETERMINATO</t>
  </si>
  <si>
    <t>408898</t>
  </si>
  <si>
    <t>P016 - RETRIBUZIONI PERSONALE CON CONTRATTO DI FORMAZIONE E LAVORO</t>
  </si>
  <si>
    <t>P030 - INDENNITA' DI MISSIONE E TRASFERIMENTO</t>
  </si>
  <si>
    <t>2177</t>
  </si>
  <si>
    <t>2731</t>
  </si>
  <si>
    <t>vedi nota 1</t>
  </si>
  <si>
    <t>P035 - CONTRIBUTI A CARICO DELL'AMM. PER FONDI PREV. COMPLEMENTARE</t>
  </si>
  <si>
    <t>28207</t>
  </si>
  <si>
    <t>28475</t>
  </si>
  <si>
    <t>P055 - CONTRIBUTI A CARICO DELL'AMM.NE SU COMP. FISSE E ACCESSORIE</t>
  </si>
  <si>
    <t>721543</t>
  </si>
  <si>
    <t>730758</t>
  </si>
  <si>
    <t>P058 - QUOTE ANNUE ACCANTONAMENTO TFR O ALTRA IND. FINE SERVIZIO</t>
  </si>
  <si>
    <t>98797</t>
  </si>
  <si>
    <t>P061 - IRAP</t>
  </si>
  <si>
    <t>P062 - ONERI PER I CONTRATTI DI SOMMINISTRAZIONE(INTERINALI)</t>
  </si>
  <si>
    <t>P065 - COMPENSI PER PERSONALE LSU/LPU</t>
  </si>
  <si>
    <t>SOMME RIMBORSATE ALLE AMMINISTRAZIONI PER SPESE DI PERSONALE
(sommatoria dei diversi rimborsi presenti in tabella 14)</t>
  </si>
  <si>
    <t>3624274</t>
  </si>
  <si>
    <t>3654509</t>
  </si>
  <si>
    <t>RIMBORSI RICEVUTI  DALLE AMMINISTRAZIONI PER SPESE DI PERSONALE  (a riduzione)
(sommatoria dei diversi rimborsi presenti in tabella 14)</t>
  </si>
  <si>
    <t>6481</t>
  </si>
  <si>
    <t>TOTALE GENERALE AL NETTO DEI RIMBORSI</t>
  </si>
  <si>
    <t>3617793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</si>
</sst>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name val="Arial"/>
    </font>
    <font>
      <b/>
      <sz val="10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37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/>
    <xf numFmtId="37" fontId="2" fillId="0" borderId="0" xfId="0" applyNumberFormat="1" applyFont="1" applyFill="1" applyBorder="1" applyAlignment="1"/>
    <xf numFmtId="39" fontId="0" fillId="0" borderId="0" xfId="0" applyNumberFormat="1" applyFont="1" applyFill="1" applyBorder="1" applyAlignment="1"/>
    <xf numFmtId="39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opLeftCell="A34" zoomScaleNormal="100" workbookViewId="0"/>
  </sheetViews>
  <sheetFormatPr defaultRowHeight="12.75" x14ac:dyDescent="0.2"/>
  <sheetData>
    <row r="1" spans="1:30" ht="18" x14ac:dyDescent="0.25">
      <c r="A1" s="1" t="s">
        <v>0</v>
      </c>
    </row>
    <row r="3" spans="1:30" x14ac:dyDescent="0.2">
      <c r="A3" s="2" t="s">
        <v>1</v>
      </c>
      <c r="C3" t="s">
        <v>2</v>
      </c>
    </row>
    <row r="4" spans="1:30" x14ac:dyDescent="0.2">
      <c r="A4" s="2" t="s">
        <v>3</v>
      </c>
      <c r="C4" t="s">
        <v>4</v>
      </c>
    </row>
    <row r="5" spans="1:30" x14ac:dyDescent="0.2">
      <c r="A5" s="2" t="s">
        <v>5</v>
      </c>
      <c r="C5" t="s">
        <v>6</v>
      </c>
    </row>
    <row r="6" spans="1:30" x14ac:dyDescent="0.2">
      <c r="A6" s="2" t="s">
        <v>7</v>
      </c>
      <c r="C6" t="s">
        <v>8</v>
      </c>
    </row>
    <row r="7" spans="1:30" x14ac:dyDescent="0.2">
      <c r="A7" s="2" t="s">
        <v>9</v>
      </c>
      <c r="C7" t="s">
        <v>10</v>
      </c>
    </row>
    <row r="9" spans="1:30" x14ac:dyDescent="0.2"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17</v>
      </c>
      <c r="I9" s="2" t="s">
        <v>18</v>
      </c>
      <c r="J9" s="2" t="s">
        <v>19</v>
      </c>
      <c r="K9" s="2" t="s">
        <v>20</v>
      </c>
      <c r="L9" s="2" t="s">
        <v>21</v>
      </c>
      <c r="M9" s="2" t="s">
        <v>22</v>
      </c>
      <c r="N9" s="2" t="s">
        <v>23</v>
      </c>
      <c r="O9" s="2" t="s">
        <v>24</v>
      </c>
      <c r="P9" s="2" t="s">
        <v>25</v>
      </c>
      <c r="Q9" s="2" t="s">
        <v>26</v>
      </c>
      <c r="R9" s="2" t="s">
        <v>27</v>
      </c>
      <c r="S9" s="2" t="s">
        <v>28</v>
      </c>
      <c r="T9" s="2" t="s">
        <v>29</v>
      </c>
      <c r="U9" s="2" t="s">
        <v>30</v>
      </c>
      <c r="V9" s="2" t="s">
        <v>31</v>
      </c>
      <c r="W9" s="2" t="s">
        <v>32</v>
      </c>
      <c r="X9" s="2" t="s">
        <v>33</v>
      </c>
      <c r="Y9" s="2" t="s">
        <v>34</v>
      </c>
      <c r="Z9" s="2" t="s">
        <v>35</v>
      </c>
      <c r="AA9" s="2" t="s">
        <v>36</v>
      </c>
      <c r="AB9" s="2" t="s">
        <v>37</v>
      </c>
      <c r="AC9" s="2" t="s">
        <v>38</v>
      </c>
      <c r="AD9" s="2" t="s">
        <v>39</v>
      </c>
    </row>
    <row r="10" spans="1:30" x14ac:dyDescent="0.2">
      <c r="A10" s="2" t="s">
        <v>40</v>
      </c>
      <c r="C10" t="s">
        <v>41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 t="s">
        <v>11</v>
      </c>
      <c r="K10" t="s">
        <v>11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11</v>
      </c>
      <c r="V10" t="s">
        <v>41</v>
      </c>
      <c r="W10" t="s">
        <v>41</v>
      </c>
      <c r="X10" t="s">
        <v>41</v>
      </c>
      <c r="Y10" t="s">
        <v>41</v>
      </c>
      <c r="Z10" t="s">
        <v>11</v>
      </c>
      <c r="AA10" t="s">
        <v>41</v>
      </c>
      <c r="AB10" t="s">
        <v>11</v>
      </c>
      <c r="AC10" t="s">
        <v>11</v>
      </c>
      <c r="AD10" t="s">
        <v>41</v>
      </c>
    </row>
    <row r="11" spans="1:30" x14ac:dyDescent="0.2">
      <c r="A11" s="2" t="s">
        <v>42</v>
      </c>
      <c r="C11" t="s">
        <v>41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11</v>
      </c>
      <c r="K11" t="s">
        <v>11</v>
      </c>
      <c r="L11" t="s">
        <v>41</v>
      </c>
      <c r="M11" t="s">
        <v>41</v>
      </c>
      <c r="N11" t="s">
        <v>11</v>
      </c>
      <c r="O11" t="s">
        <v>11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11</v>
      </c>
      <c r="V11" t="s">
        <v>41</v>
      </c>
      <c r="W11" t="s">
        <v>41</v>
      </c>
      <c r="X11" t="s">
        <v>41</v>
      </c>
      <c r="Y11" t="s">
        <v>41</v>
      </c>
      <c r="Z11" t="s">
        <v>11</v>
      </c>
      <c r="AA11" t="s">
        <v>41</v>
      </c>
      <c r="AB11" t="s">
        <v>11</v>
      </c>
      <c r="AC11" t="s">
        <v>11</v>
      </c>
      <c r="AD11" t="s">
        <v>41</v>
      </c>
    </row>
    <row r="12" spans="1:30" x14ac:dyDescent="0.2">
      <c r="A12" s="2" t="s">
        <v>43</v>
      </c>
      <c r="C12" t="s">
        <v>41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41</v>
      </c>
      <c r="M12" t="s">
        <v>41</v>
      </c>
      <c r="N12" t="s">
        <v>11</v>
      </c>
      <c r="O12" t="s">
        <v>11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11</v>
      </c>
      <c r="V12" t="s">
        <v>41</v>
      </c>
      <c r="W12" t="s">
        <v>41</v>
      </c>
      <c r="X12" t="s">
        <v>41</v>
      </c>
      <c r="Y12" t="s">
        <v>41</v>
      </c>
      <c r="Z12" t="s">
        <v>11</v>
      </c>
      <c r="AA12" t="s">
        <v>41</v>
      </c>
      <c r="AB12" t="s">
        <v>11</v>
      </c>
      <c r="AC12" t="s">
        <v>11</v>
      </c>
      <c r="AD12" t="s">
        <v>41</v>
      </c>
    </row>
    <row r="14" spans="1:30" ht="18" x14ac:dyDescent="0.25">
      <c r="A14" s="1" t="s">
        <v>44</v>
      </c>
    </row>
    <row r="15" spans="1:30" ht="18" x14ac:dyDescent="0.25">
      <c r="A15" s="1" t="s">
        <v>45</v>
      </c>
    </row>
    <row r="18" spans="1:17" ht="15.75" x14ac:dyDescent="0.25">
      <c r="A18" s="3" t="s">
        <v>46</v>
      </c>
    </row>
    <row r="20" spans="1:17" x14ac:dyDescent="0.2">
      <c r="A20" s="2" t="s">
        <v>11</v>
      </c>
      <c r="B20" s="2" t="s">
        <v>47</v>
      </c>
      <c r="C20" s="2" t="s">
        <v>48</v>
      </c>
      <c r="D20" s="2" t="s">
        <v>49</v>
      </c>
      <c r="E20" s="2" t="s">
        <v>50</v>
      </c>
      <c r="F20" s="2" t="s">
        <v>51</v>
      </c>
      <c r="G20" s="2" t="s">
        <v>52</v>
      </c>
      <c r="H20" s="2" t="s">
        <v>53</v>
      </c>
      <c r="I20" s="2" t="s">
        <v>54</v>
      </c>
      <c r="J20" s="2" t="s">
        <v>55</v>
      </c>
      <c r="K20" s="2" t="s">
        <v>56</v>
      </c>
    </row>
    <row r="21" spans="1:17" x14ac:dyDescent="0.2">
      <c r="A21" s="2" t="s">
        <v>57</v>
      </c>
      <c r="B21" t="s">
        <v>58</v>
      </c>
      <c r="C21" t="s">
        <v>58</v>
      </c>
      <c r="D21" t="s">
        <v>58</v>
      </c>
      <c r="E21" t="s">
        <v>58</v>
      </c>
      <c r="F21" t="s">
        <v>58</v>
      </c>
      <c r="G21" t="s">
        <v>58</v>
      </c>
      <c r="H21" t="s">
        <v>58</v>
      </c>
      <c r="I21" t="s">
        <v>58</v>
      </c>
      <c r="J21" t="s">
        <v>58</v>
      </c>
      <c r="K21" t="s">
        <v>58</v>
      </c>
    </row>
    <row r="23" spans="1:17" x14ac:dyDescent="0.2">
      <c r="A23" s="2" t="s">
        <v>11</v>
      </c>
      <c r="B23" s="2" t="s">
        <v>59</v>
      </c>
      <c r="C23" s="2" t="s">
        <v>60</v>
      </c>
      <c r="D23" s="2" t="s">
        <v>61</v>
      </c>
      <c r="E23" s="2" t="s">
        <v>62</v>
      </c>
      <c r="F23" s="2" t="s">
        <v>63</v>
      </c>
      <c r="G23" s="2" t="s">
        <v>64</v>
      </c>
      <c r="H23" s="2" t="s">
        <v>65</v>
      </c>
      <c r="I23" s="2" t="s">
        <v>66</v>
      </c>
      <c r="J23" s="2" t="s">
        <v>67</v>
      </c>
      <c r="K23" s="2" t="s">
        <v>68</v>
      </c>
      <c r="L23" s="2" t="s">
        <v>69</v>
      </c>
      <c r="M23" s="2" t="s">
        <v>70</v>
      </c>
      <c r="N23" s="2" t="s">
        <v>71</v>
      </c>
      <c r="O23" s="2" t="s">
        <v>72</v>
      </c>
      <c r="P23" s="2" t="s">
        <v>73</v>
      </c>
      <c r="Q23" s="2" t="s">
        <v>74</v>
      </c>
    </row>
    <row r="24" spans="1:17" x14ac:dyDescent="0.2">
      <c r="A24" s="2" t="s">
        <v>57</v>
      </c>
      <c r="B24" t="s">
        <v>58</v>
      </c>
      <c r="C24" t="s">
        <v>58</v>
      </c>
      <c r="D24" t="s">
        <v>58</v>
      </c>
      <c r="E24" t="s">
        <v>75</v>
      </c>
      <c r="F24" t="s">
        <v>58</v>
      </c>
      <c r="G24" t="s">
        <v>58</v>
      </c>
      <c r="H24" t="s">
        <v>58</v>
      </c>
      <c r="I24" t="s">
        <v>75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</row>
    <row r="26" spans="1:17" x14ac:dyDescent="0.2">
      <c r="A26" s="2" t="s">
        <v>76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/>
  </sheetViews>
  <sheetFormatPr defaultRowHeight="12.75" x14ac:dyDescent="0.2"/>
  <sheetData>
    <row r="1" spans="1:1" ht="18" x14ac:dyDescent="0.25">
      <c r="A1" s="1" t="s">
        <v>77</v>
      </c>
    </row>
    <row r="3" spans="1:1" x14ac:dyDescent="0.2">
      <c r="A3" s="2" t="s">
        <v>78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/>
  </sheetViews>
  <sheetFormatPr defaultRowHeight="12.75" x14ac:dyDescent="0.2"/>
  <sheetData>
    <row r="1" spans="1:13" ht="18" x14ac:dyDescent="0.25">
      <c r="A1" s="1" t="s">
        <v>79</v>
      </c>
    </row>
    <row r="2" spans="1:13" x14ac:dyDescent="0.2">
      <c r="A2" s="2" t="s">
        <v>80</v>
      </c>
    </row>
    <row r="3" spans="1:13" x14ac:dyDescent="0.2">
      <c r="A3" s="2" t="s">
        <v>81</v>
      </c>
    </row>
    <row r="4" spans="1:13" x14ac:dyDescent="0.2">
      <c r="A4" s="2" t="s">
        <v>82</v>
      </c>
    </row>
    <row r="5" spans="1:13" ht="15.75" x14ac:dyDescent="0.25">
      <c r="B5" s="3" t="s">
        <v>83</v>
      </c>
      <c r="E5" s="3" t="s">
        <v>84</v>
      </c>
      <c r="H5" s="3" t="s">
        <v>85</v>
      </c>
      <c r="K5" s="3" t="s">
        <v>86</v>
      </c>
    </row>
    <row r="6" spans="1:13" x14ac:dyDescent="0.2">
      <c r="A6" s="2" t="s">
        <v>11</v>
      </c>
      <c r="B6" s="2" t="s">
        <v>87</v>
      </c>
      <c r="C6" s="2" t="s">
        <v>88</v>
      </c>
      <c r="D6" s="2" t="s">
        <v>4</v>
      </c>
      <c r="E6" s="2" t="s">
        <v>87</v>
      </c>
      <c r="F6" s="2" t="s">
        <v>88</v>
      </c>
      <c r="G6" s="2" t="s">
        <v>4</v>
      </c>
      <c r="H6" s="2" t="s">
        <v>87</v>
      </c>
      <c r="I6" s="2" t="s">
        <v>88</v>
      </c>
      <c r="J6" s="2" t="s">
        <v>4</v>
      </c>
      <c r="K6" s="2" t="s">
        <v>87</v>
      </c>
      <c r="L6" s="2" t="s">
        <v>88</v>
      </c>
      <c r="M6" s="2" t="s">
        <v>4</v>
      </c>
    </row>
    <row r="7" spans="1:13" x14ac:dyDescent="0.2">
      <c r="A7" t="s">
        <v>89</v>
      </c>
      <c r="B7" s="4">
        <v>1</v>
      </c>
      <c r="C7" s="4">
        <v>1</v>
      </c>
      <c r="D7" s="4">
        <v>1</v>
      </c>
      <c r="E7" s="5">
        <v>1</v>
      </c>
      <c r="F7" s="5">
        <v>1</v>
      </c>
      <c r="G7" s="5">
        <v>1</v>
      </c>
      <c r="H7" s="4">
        <v>74630</v>
      </c>
      <c r="I7" s="4">
        <v>74230</v>
      </c>
      <c r="J7" s="4">
        <v>84969</v>
      </c>
      <c r="K7" s="4">
        <v>5400</v>
      </c>
      <c r="L7" s="4">
        <v>5000</v>
      </c>
      <c r="M7" s="4">
        <v>15740</v>
      </c>
    </row>
    <row r="8" spans="1:13" x14ac:dyDescent="0.2">
      <c r="A8" t="s">
        <v>90</v>
      </c>
      <c r="B8" s="4">
        <v>2</v>
      </c>
      <c r="C8" s="4">
        <v>2</v>
      </c>
      <c r="D8" s="4">
        <v>2</v>
      </c>
      <c r="E8" s="5">
        <v>2</v>
      </c>
      <c r="F8" s="5">
        <v>2</v>
      </c>
      <c r="G8" s="5">
        <v>2</v>
      </c>
      <c r="H8" s="4">
        <v>78250</v>
      </c>
      <c r="I8" s="4">
        <v>74489</v>
      </c>
      <c r="J8" s="4">
        <v>81868</v>
      </c>
      <c r="K8" s="4">
        <v>3592</v>
      </c>
      <c r="L8" s="4">
        <v>0</v>
      </c>
      <c r="M8" s="4">
        <v>7186</v>
      </c>
    </row>
    <row r="9" spans="1:13" x14ac:dyDescent="0.2">
      <c r="A9" t="s">
        <v>91</v>
      </c>
      <c r="B9" s="4">
        <v>16</v>
      </c>
      <c r="C9" s="4">
        <v>17</v>
      </c>
      <c r="D9" s="4">
        <v>17</v>
      </c>
      <c r="E9" s="5">
        <v>14.220000267028809</v>
      </c>
      <c r="F9" s="5">
        <v>15.449999809265137</v>
      </c>
      <c r="G9" s="5">
        <v>15.130000114440918</v>
      </c>
      <c r="H9" s="4">
        <v>453155</v>
      </c>
      <c r="I9" s="4">
        <v>481910</v>
      </c>
      <c r="J9" s="4">
        <v>500709</v>
      </c>
      <c r="K9" s="4">
        <v>0</v>
      </c>
      <c r="L9" s="4">
        <v>0</v>
      </c>
      <c r="M9" s="4">
        <v>0</v>
      </c>
    </row>
    <row r="10" spans="1:13" x14ac:dyDescent="0.2">
      <c r="A10" t="s">
        <v>92</v>
      </c>
      <c r="B10" s="4">
        <v>66</v>
      </c>
      <c r="C10" s="4">
        <v>62</v>
      </c>
      <c r="D10" s="4">
        <v>62</v>
      </c>
      <c r="E10" s="5">
        <v>55.680000305175781</v>
      </c>
      <c r="F10" s="5">
        <v>52.990001678466797</v>
      </c>
      <c r="G10" s="5">
        <v>52.139999389648438</v>
      </c>
      <c r="H10" s="4">
        <v>1494143</v>
      </c>
      <c r="I10" s="4">
        <v>1404457</v>
      </c>
      <c r="J10" s="4">
        <v>1367144</v>
      </c>
      <c r="K10" s="4">
        <v>6986</v>
      </c>
      <c r="L10" s="4">
        <v>0</v>
      </c>
      <c r="M10" s="4">
        <v>0</v>
      </c>
    </row>
    <row r="11" spans="1:13" x14ac:dyDescent="0.2">
      <c r="A11" t="s">
        <v>93</v>
      </c>
      <c r="B11" s="4">
        <v>10</v>
      </c>
      <c r="C11" s="4">
        <v>10</v>
      </c>
      <c r="D11" s="4">
        <v>10</v>
      </c>
      <c r="E11" s="5">
        <v>7.4000000953674316</v>
      </c>
      <c r="F11" s="5">
        <v>7.940000057220459</v>
      </c>
      <c r="G11" s="5">
        <v>8.380000114440918</v>
      </c>
      <c r="H11" s="4">
        <v>174563</v>
      </c>
      <c r="I11" s="4">
        <v>182202</v>
      </c>
      <c r="J11" s="4">
        <v>189833</v>
      </c>
      <c r="K11" s="4">
        <v>0</v>
      </c>
      <c r="L11" s="4">
        <v>0</v>
      </c>
      <c r="M11" s="4">
        <v>0</v>
      </c>
    </row>
    <row r="12" spans="1:13" x14ac:dyDescent="0.2">
      <c r="A12" s="2" t="s">
        <v>94</v>
      </c>
      <c r="B12" s="6">
        <f t="shared" ref="B12:M12" si="0">SUM(B7:B11)</f>
        <v>95</v>
      </c>
      <c r="C12" s="6">
        <f t="shared" si="0"/>
        <v>92</v>
      </c>
      <c r="D12" s="6">
        <f t="shared" si="0"/>
        <v>92</v>
      </c>
      <c r="E12" s="5">
        <f t="shared" si="0"/>
        <v>80.300000667572021</v>
      </c>
      <c r="F12" s="5">
        <f t="shared" si="0"/>
        <v>79.380001544952393</v>
      </c>
      <c r="G12" s="5">
        <f t="shared" si="0"/>
        <v>78.649999618530273</v>
      </c>
      <c r="H12" s="6">
        <f t="shared" si="0"/>
        <v>2274741</v>
      </c>
      <c r="I12" s="6">
        <f t="shared" si="0"/>
        <v>2217288</v>
      </c>
      <c r="J12" s="6">
        <f t="shared" si="0"/>
        <v>2224523</v>
      </c>
      <c r="K12" s="6">
        <f t="shared" si="0"/>
        <v>15978</v>
      </c>
      <c r="L12" s="6">
        <f t="shared" si="0"/>
        <v>5000</v>
      </c>
      <c r="M12" s="6">
        <f t="shared" si="0"/>
        <v>22926</v>
      </c>
    </row>
    <row r="13" spans="1:13" x14ac:dyDescent="0.2">
      <c r="E13" s="9" t="s">
        <v>95</v>
      </c>
      <c r="F13" s="10"/>
      <c r="G13" s="10"/>
      <c r="H13" s="4">
        <v>1490063</v>
      </c>
      <c r="I13" s="4">
        <v>1331648</v>
      </c>
      <c r="J13" s="4">
        <v>1393270</v>
      </c>
    </row>
    <row r="14" spans="1:13" x14ac:dyDescent="0.2">
      <c r="E14" s="9" t="s">
        <v>96</v>
      </c>
      <c r="F14" s="10"/>
      <c r="G14" s="10"/>
      <c r="H14" s="6">
        <f>SUM(H12:H13)</f>
        <v>3764804</v>
      </c>
      <c r="I14" s="6">
        <f>SUM(I12:I13)</f>
        <v>3548936</v>
      </c>
      <c r="J14" s="6">
        <f>SUM(J12:J13)</f>
        <v>3617793</v>
      </c>
    </row>
  </sheetData>
  <mergeCells count="2">
    <mergeCell ref="E13:G13"/>
    <mergeCell ref="E14:G14"/>
  </mergeCells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zoomScaleNormal="100" workbookViewId="0"/>
  </sheetViews>
  <sheetFormatPr defaultRowHeight="12.75" x14ac:dyDescent="0.2"/>
  <sheetData>
    <row r="1" spans="1:19" ht="18" x14ac:dyDescent="0.25">
      <c r="A1" s="1" t="s">
        <v>97</v>
      </c>
    </row>
    <row r="2" spans="1:19" x14ac:dyDescent="0.2">
      <c r="A2" s="2" t="s">
        <v>80</v>
      </c>
    </row>
    <row r="3" spans="1:19" x14ac:dyDescent="0.2">
      <c r="A3" s="2" t="s">
        <v>81</v>
      </c>
    </row>
    <row r="4" spans="1:19" x14ac:dyDescent="0.2">
      <c r="A4" s="2" t="s">
        <v>82</v>
      </c>
    </row>
    <row r="6" spans="1:19" ht="15.75" x14ac:dyDescent="0.25">
      <c r="B6" s="3" t="s">
        <v>98</v>
      </c>
      <c r="E6" s="3" t="s">
        <v>99</v>
      </c>
      <c r="H6" s="3" t="s">
        <v>100</v>
      </c>
      <c r="K6" s="2" t="s">
        <v>101</v>
      </c>
      <c r="N6" s="2" t="s">
        <v>102</v>
      </c>
      <c r="Q6" s="2" t="s">
        <v>103</v>
      </c>
    </row>
    <row r="7" spans="1:19" x14ac:dyDescent="0.2">
      <c r="A7" s="2" t="s">
        <v>11</v>
      </c>
      <c r="B7" s="2" t="s">
        <v>87</v>
      </c>
      <c r="C7" s="2" t="s">
        <v>88</v>
      </c>
      <c r="D7" s="2" t="s">
        <v>4</v>
      </c>
      <c r="E7" s="2" t="s">
        <v>87</v>
      </c>
      <c r="F7" s="2" t="s">
        <v>88</v>
      </c>
      <c r="G7" s="2" t="s">
        <v>4</v>
      </c>
      <c r="H7" s="2" t="s">
        <v>87</v>
      </c>
      <c r="I7" s="2" t="s">
        <v>88</v>
      </c>
      <c r="J7" s="2" t="s">
        <v>4</v>
      </c>
      <c r="K7" s="2" t="s">
        <v>87</v>
      </c>
      <c r="L7" s="2" t="s">
        <v>88</v>
      </c>
      <c r="M7" s="2" t="s">
        <v>4</v>
      </c>
      <c r="N7" s="2" t="s">
        <v>87</v>
      </c>
      <c r="O7" s="2" t="s">
        <v>88</v>
      </c>
      <c r="P7" s="2" t="s">
        <v>4</v>
      </c>
      <c r="Q7" s="2" t="s">
        <v>87</v>
      </c>
      <c r="R7" s="2" t="s">
        <v>88</v>
      </c>
      <c r="S7" s="2" t="s">
        <v>4</v>
      </c>
    </row>
    <row r="8" spans="1:19" x14ac:dyDescent="0.2">
      <c r="A8" t="s">
        <v>89</v>
      </c>
      <c r="B8" s="4" t="s">
        <v>104</v>
      </c>
      <c r="C8" s="4" t="s">
        <v>104</v>
      </c>
      <c r="D8" s="4" t="s">
        <v>104</v>
      </c>
      <c r="E8" s="4">
        <v>69230</v>
      </c>
      <c r="F8" s="4">
        <v>69230</v>
      </c>
      <c r="G8" s="4">
        <v>69229</v>
      </c>
      <c r="H8" s="4">
        <v>51285</v>
      </c>
      <c r="I8" s="4">
        <v>51285</v>
      </c>
      <c r="J8" s="4">
        <v>49790</v>
      </c>
      <c r="K8" s="4">
        <v>17945</v>
      </c>
      <c r="L8" s="4">
        <v>17945</v>
      </c>
      <c r="M8" s="4">
        <v>19439</v>
      </c>
      <c r="N8" s="4">
        <v>0</v>
      </c>
      <c r="O8" s="4">
        <v>0</v>
      </c>
      <c r="P8" s="4">
        <v>0</v>
      </c>
      <c r="Q8" s="4">
        <v>5400</v>
      </c>
      <c r="R8" s="4">
        <v>5000</v>
      </c>
      <c r="S8" s="4">
        <v>15740</v>
      </c>
    </row>
    <row r="9" spans="1:19" x14ac:dyDescent="0.2">
      <c r="A9" t="s">
        <v>90</v>
      </c>
      <c r="B9" s="4" t="s">
        <v>105</v>
      </c>
      <c r="C9" s="4" t="s">
        <v>105</v>
      </c>
      <c r="D9" s="4" t="s">
        <v>105</v>
      </c>
      <c r="E9" s="4">
        <v>37329</v>
      </c>
      <c r="F9" s="4">
        <v>37245</v>
      </c>
      <c r="G9" s="4">
        <v>37341</v>
      </c>
      <c r="H9" s="4">
        <v>30319</v>
      </c>
      <c r="I9" s="4">
        <v>30224</v>
      </c>
      <c r="J9" s="4">
        <v>29735</v>
      </c>
      <c r="K9" s="4">
        <v>7010</v>
      </c>
      <c r="L9" s="4">
        <v>7021</v>
      </c>
      <c r="M9" s="4">
        <v>7606</v>
      </c>
      <c r="N9" s="4">
        <v>0</v>
      </c>
      <c r="O9" s="4">
        <v>0</v>
      </c>
      <c r="P9" s="4">
        <v>0</v>
      </c>
      <c r="Q9" s="4">
        <v>1796</v>
      </c>
      <c r="R9" s="4">
        <v>0</v>
      </c>
      <c r="S9" s="4">
        <v>3593</v>
      </c>
    </row>
    <row r="10" spans="1:19" x14ac:dyDescent="0.2">
      <c r="A10" t="s">
        <v>91</v>
      </c>
      <c r="B10" s="4" t="s">
        <v>106</v>
      </c>
      <c r="C10" s="4" t="s">
        <v>107</v>
      </c>
      <c r="D10" s="4" t="s">
        <v>108</v>
      </c>
      <c r="E10" s="4">
        <v>31856</v>
      </c>
      <c r="F10" s="4">
        <v>31190</v>
      </c>
      <c r="G10" s="4">
        <v>33083</v>
      </c>
      <c r="H10" s="4">
        <v>26640</v>
      </c>
      <c r="I10" s="4">
        <v>26875</v>
      </c>
      <c r="J10" s="4">
        <v>26163</v>
      </c>
      <c r="K10" s="4">
        <v>5216</v>
      </c>
      <c r="L10" s="4">
        <v>4315</v>
      </c>
      <c r="M10" s="4">
        <v>6920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</row>
    <row r="11" spans="1:19" x14ac:dyDescent="0.2">
      <c r="A11" t="s">
        <v>92</v>
      </c>
      <c r="B11" s="4" t="s">
        <v>109</v>
      </c>
      <c r="C11" s="4" t="s">
        <v>110</v>
      </c>
      <c r="D11" s="4" t="s">
        <v>111</v>
      </c>
      <c r="E11" s="4">
        <v>26708</v>
      </c>
      <c r="F11" s="4">
        <v>26505</v>
      </c>
      <c r="G11" s="4">
        <v>26222</v>
      </c>
      <c r="H11" s="4">
        <v>23310</v>
      </c>
      <c r="I11" s="4">
        <v>23695</v>
      </c>
      <c r="J11" s="4">
        <v>23278</v>
      </c>
      <c r="K11" s="4">
        <v>3399</v>
      </c>
      <c r="L11" s="4">
        <v>2810</v>
      </c>
      <c r="M11" s="4">
        <v>2944</v>
      </c>
      <c r="N11" s="4">
        <v>0</v>
      </c>
      <c r="O11" s="4">
        <v>0</v>
      </c>
      <c r="P11" s="4">
        <v>0</v>
      </c>
      <c r="Q11" s="4">
        <v>125</v>
      </c>
      <c r="R11" s="4">
        <v>0</v>
      </c>
      <c r="S11" s="4">
        <v>0</v>
      </c>
    </row>
    <row r="12" spans="1:19" x14ac:dyDescent="0.2">
      <c r="A12" t="s">
        <v>93</v>
      </c>
      <c r="B12" s="4" t="s">
        <v>112</v>
      </c>
      <c r="C12" s="4" t="s">
        <v>113</v>
      </c>
      <c r="D12" s="4" t="s">
        <v>114</v>
      </c>
      <c r="E12" s="4">
        <v>23587</v>
      </c>
      <c r="F12" s="4">
        <v>22947</v>
      </c>
      <c r="G12" s="4">
        <v>22649</v>
      </c>
      <c r="H12" s="4">
        <v>20404</v>
      </c>
      <c r="I12" s="4">
        <v>20316</v>
      </c>
      <c r="J12" s="4">
        <v>20100</v>
      </c>
      <c r="K12" s="4">
        <v>3183</v>
      </c>
      <c r="L12" s="4">
        <v>2631</v>
      </c>
      <c r="M12" s="4">
        <v>2549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</row>
    <row r="13" spans="1:19" x14ac:dyDescent="0.2">
      <c r="B13" s="4" t="s">
        <v>115</v>
      </c>
      <c r="C13" s="4" t="s">
        <v>116</v>
      </c>
      <c r="D13" s="4" t="s">
        <v>117</v>
      </c>
      <c r="E13" s="4">
        <v>28123</v>
      </c>
      <c r="F13" s="4">
        <v>27870</v>
      </c>
      <c r="G13" s="4">
        <v>27991</v>
      </c>
      <c r="H13" s="4">
        <v>24152</v>
      </c>
      <c r="I13" s="4">
        <v>24488</v>
      </c>
      <c r="J13" s="4">
        <v>23996</v>
      </c>
      <c r="K13" s="4">
        <v>3971</v>
      </c>
      <c r="L13" s="4">
        <v>3382</v>
      </c>
      <c r="M13" s="4">
        <v>3995</v>
      </c>
      <c r="N13" s="4">
        <v>0</v>
      </c>
      <c r="O13" s="4">
        <v>0</v>
      </c>
      <c r="P13" s="4">
        <v>0</v>
      </c>
      <c r="Q13" s="4">
        <v>199</v>
      </c>
      <c r="R13" s="4">
        <v>63</v>
      </c>
      <c r="S13" s="4">
        <v>291</v>
      </c>
    </row>
    <row r="15" spans="1:19" x14ac:dyDescent="0.2">
      <c r="A15" s="2" t="s">
        <v>118</v>
      </c>
    </row>
    <row r="16" spans="1:19" x14ac:dyDescent="0.2">
      <c r="A16" s="2" t="s">
        <v>119</v>
      </c>
    </row>
    <row r="17" spans="1:1" x14ac:dyDescent="0.2">
      <c r="A17" s="2" t="s">
        <v>120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/>
  </sheetViews>
  <sheetFormatPr defaultRowHeight="12.75" x14ac:dyDescent="0.2"/>
  <sheetData>
    <row r="1" spans="1:13" ht="18" x14ac:dyDescent="0.25">
      <c r="A1" s="1" t="s">
        <v>121</v>
      </c>
    </row>
    <row r="2" spans="1:13" x14ac:dyDescent="0.2">
      <c r="A2" s="2" t="s">
        <v>80</v>
      </c>
    </row>
    <row r="3" spans="1:13" x14ac:dyDescent="0.2">
      <c r="A3" s="2" t="s">
        <v>81</v>
      </c>
    </row>
    <row r="4" spans="1:13" x14ac:dyDescent="0.2">
      <c r="A4" s="2" t="s">
        <v>82</v>
      </c>
    </row>
    <row r="5" spans="1:13" ht="15.75" x14ac:dyDescent="0.25">
      <c r="A5" s="3" t="s">
        <v>122</v>
      </c>
      <c r="E5" s="3" t="s">
        <v>123</v>
      </c>
    </row>
    <row r="6" spans="1:13" x14ac:dyDescent="0.2">
      <c r="A6" s="2" t="s">
        <v>124</v>
      </c>
      <c r="E6" s="2" t="s">
        <v>125</v>
      </c>
      <c r="H6" s="2" t="s">
        <v>126</v>
      </c>
      <c r="K6" s="2" t="s">
        <v>127</v>
      </c>
    </row>
    <row r="7" spans="1:13" x14ac:dyDescent="0.2">
      <c r="A7" s="2" t="s">
        <v>11</v>
      </c>
      <c r="B7" s="2" t="s">
        <v>87</v>
      </c>
      <c r="C7" s="2" t="s">
        <v>88</v>
      </c>
      <c r="D7" s="2" t="s">
        <v>4</v>
      </c>
      <c r="E7" s="2" t="s">
        <v>87</v>
      </c>
      <c r="F7" s="2" t="s">
        <v>88</v>
      </c>
      <c r="G7" s="2" t="s">
        <v>4</v>
      </c>
      <c r="H7" s="2" t="s">
        <v>87</v>
      </c>
      <c r="I7" s="2" t="s">
        <v>88</v>
      </c>
      <c r="J7" s="2" t="s">
        <v>4</v>
      </c>
      <c r="K7" s="2" t="s">
        <v>87</v>
      </c>
      <c r="L7" s="2" t="s">
        <v>88</v>
      </c>
      <c r="M7" s="2" t="s">
        <v>4</v>
      </c>
    </row>
    <row r="8" spans="1:13" x14ac:dyDescent="0.2">
      <c r="A8" t="s">
        <v>89</v>
      </c>
      <c r="B8">
        <v>1</v>
      </c>
      <c r="C8">
        <v>1</v>
      </c>
      <c r="D8">
        <v>1</v>
      </c>
      <c r="E8">
        <v>23</v>
      </c>
      <c r="F8">
        <v>25</v>
      </c>
      <c r="G8">
        <v>28</v>
      </c>
      <c r="H8">
        <v>0</v>
      </c>
      <c r="I8">
        <v>8</v>
      </c>
      <c r="J8">
        <v>0</v>
      </c>
      <c r="K8">
        <v>0</v>
      </c>
      <c r="L8">
        <v>0</v>
      </c>
      <c r="M8">
        <v>0</v>
      </c>
    </row>
    <row r="9" spans="1:13" x14ac:dyDescent="0.2">
      <c r="A9" t="s">
        <v>90</v>
      </c>
      <c r="B9">
        <v>2</v>
      </c>
      <c r="C9">
        <v>2</v>
      </c>
      <c r="D9">
        <v>2</v>
      </c>
      <c r="E9">
        <v>31.5</v>
      </c>
      <c r="F9">
        <v>16.5</v>
      </c>
      <c r="G9">
        <v>41.5</v>
      </c>
      <c r="H9">
        <v>3.5</v>
      </c>
      <c r="I9">
        <v>7</v>
      </c>
      <c r="J9">
        <v>3</v>
      </c>
      <c r="K9">
        <v>6</v>
      </c>
      <c r="L9">
        <v>1</v>
      </c>
      <c r="M9">
        <v>8</v>
      </c>
    </row>
    <row r="10" spans="1:13" x14ac:dyDescent="0.2">
      <c r="A10" t="s">
        <v>91</v>
      </c>
      <c r="B10">
        <v>16</v>
      </c>
      <c r="C10">
        <v>17</v>
      </c>
      <c r="D10">
        <v>17</v>
      </c>
      <c r="E10">
        <v>30.69</v>
      </c>
      <c r="F10">
        <v>26.24</v>
      </c>
      <c r="G10">
        <v>26.41</v>
      </c>
      <c r="H10">
        <v>13.13</v>
      </c>
      <c r="I10">
        <v>8.06</v>
      </c>
      <c r="J10">
        <v>11</v>
      </c>
      <c r="K10">
        <v>23.38</v>
      </c>
      <c r="L10">
        <v>12.41</v>
      </c>
      <c r="M10">
        <v>50.76</v>
      </c>
    </row>
    <row r="11" spans="1:13" x14ac:dyDescent="0.2">
      <c r="A11" t="s">
        <v>92</v>
      </c>
      <c r="B11">
        <v>66</v>
      </c>
      <c r="C11">
        <v>62</v>
      </c>
      <c r="D11">
        <v>62</v>
      </c>
      <c r="E11">
        <v>36.32</v>
      </c>
      <c r="F11">
        <v>27.81</v>
      </c>
      <c r="G11">
        <v>29.39</v>
      </c>
      <c r="H11">
        <v>19</v>
      </c>
      <c r="I11">
        <v>11</v>
      </c>
      <c r="J11">
        <v>17.100000000000001</v>
      </c>
      <c r="K11">
        <v>18.829999999999998</v>
      </c>
      <c r="L11">
        <v>8.5500000000000007</v>
      </c>
      <c r="M11">
        <v>15.55</v>
      </c>
    </row>
    <row r="12" spans="1:13" x14ac:dyDescent="0.2">
      <c r="A12" t="s">
        <v>93</v>
      </c>
      <c r="B12">
        <v>10</v>
      </c>
      <c r="C12">
        <v>10</v>
      </c>
      <c r="D12">
        <v>10</v>
      </c>
      <c r="E12">
        <v>53.9</v>
      </c>
      <c r="F12">
        <v>4.0999999999999996</v>
      </c>
      <c r="G12">
        <v>27.2</v>
      </c>
      <c r="H12">
        <v>8.6</v>
      </c>
      <c r="I12">
        <v>4.5</v>
      </c>
      <c r="J12">
        <v>8.5</v>
      </c>
      <c r="K12">
        <v>14.3</v>
      </c>
      <c r="L12">
        <v>4.8</v>
      </c>
      <c r="M12">
        <v>18.100000000000001</v>
      </c>
    </row>
    <row r="13" spans="1:13" x14ac:dyDescent="0.2">
      <c r="A13" s="2" t="s">
        <v>128</v>
      </c>
      <c r="B13" s="2">
        <v>95</v>
      </c>
      <c r="C13" s="2">
        <v>92</v>
      </c>
      <c r="D13" s="2">
        <v>92</v>
      </c>
      <c r="E13" s="2">
        <v>36.979999999999997</v>
      </c>
      <c r="F13" s="2">
        <v>24.66</v>
      </c>
      <c r="G13" s="2">
        <v>28.85</v>
      </c>
      <c r="H13" s="2">
        <v>16.39</v>
      </c>
      <c r="I13" s="2">
        <v>9.6300000000000008</v>
      </c>
      <c r="J13" s="2">
        <v>14.54</v>
      </c>
      <c r="K13" s="2">
        <v>18.649999999999999</v>
      </c>
      <c r="L13" s="2">
        <v>8.6</v>
      </c>
      <c r="M13" s="2">
        <v>22</v>
      </c>
    </row>
    <row r="14" spans="1:13" x14ac:dyDescent="0.2">
      <c r="A14" s="2" t="s">
        <v>129</v>
      </c>
    </row>
    <row r="15" spans="1:13" x14ac:dyDescent="0.2">
      <c r="A15" s="2" t="s">
        <v>130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/>
  </sheetViews>
  <sheetFormatPr defaultRowHeight="12.75" x14ac:dyDescent="0.2"/>
  <sheetData>
    <row r="1" spans="1:12" ht="18" x14ac:dyDescent="0.25">
      <c r="A1" s="1" t="s">
        <v>131</v>
      </c>
    </row>
    <row r="2" spans="1:12" x14ac:dyDescent="0.2">
      <c r="A2" s="2" t="s">
        <v>80</v>
      </c>
    </row>
    <row r="3" spans="1:12" x14ac:dyDescent="0.2">
      <c r="A3" s="2" t="s">
        <v>81</v>
      </c>
    </row>
    <row r="4" spans="1:12" x14ac:dyDescent="0.2">
      <c r="A4" s="2" t="s">
        <v>82</v>
      </c>
    </row>
    <row r="6" spans="1:12" ht="15.75" x14ac:dyDescent="0.25">
      <c r="A6" s="3" t="s">
        <v>132</v>
      </c>
      <c r="E6" s="3" t="s">
        <v>133</v>
      </c>
    </row>
    <row r="7" spans="1:12" ht="15.75" x14ac:dyDescent="0.25">
      <c r="I7" s="3" t="s">
        <v>134</v>
      </c>
    </row>
    <row r="8" spans="1:12" x14ac:dyDescent="0.2">
      <c r="A8" s="2" t="s">
        <v>135</v>
      </c>
      <c r="B8" s="2" t="s">
        <v>87</v>
      </c>
      <c r="C8" s="2" t="s">
        <v>88</v>
      </c>
      <c r="D8" s="2" t="s">
        <v>4</v>
      </c>
      <c r="E8" s="2" t="s">
        <v>11</v>
      </c>
      <c r="F8" s="2" t="s">
        <v>87</v>
      </c>
      <c r="G8" s="2" t="s">
        <v>88</v>
      </c>
      <c r="H8" s="2" t="s">
        <v>4</v>
      </c>
      <c r="I8" s="2" t="s">
        <v>136</v>
      </c>
      <c r="J8" s="2" t="s">
        <v>87</v>
      </c>
      <c r="K8" s="2" t="s">
        <v>88</v>
      </c>
      <c r="L8" s="2" t="s">
        <v>4</v>
      </c>
    </row>
    <row r="9" spans="1:12" x14ac:dyDescent="0.2">
      <c r="A9" s="2" t="s">
        <v>137</v>
      </c>
      <c r="B9" s="4">
        <v>14.8</v>
      </c>
      <c r="C9" s="4">
        <v>13.17</v>
      </c>
      <c r="D9" s="4">
        <v>15.61</v>
      </c>
      <c r="E9" t="s">
        <v>138</v>
      </c>
      <c r="F9" s="4">
        <v>384762</v>
      </c>
      <c r="G9" s="4">
        <v>347607</v>
      </c>
      <c r="H9" s="4">
        <v>408898</v>
      </c>
      <c r="I9" t="s">
        <v>139</v>
      </c>
      <c r="J9" s="4">
        <v>25997</v>
      </c>
      <c r="K9" s="4">
        <v>26394</v>
      </c>
      <c r="L9" s="4">
        <v>26195</v>
      </c>
    </row>
    <row r="10" spans="1:12" x14ac:dyDescent="0.2">
      <c r="A10" s="2" t="s">
        <v>140</v>
      </c>
      <c r="B10" s="4">
        <v>0</v>
      </c>
      <c r="C10" s="4">
        <v>0</v>
      </c>
      <c r="D10" s="4">
        <v>0</v>
      </c>
      <c r="E10" t="s">
        <v>141</v>
      </c>
      <c r="F10" s="4">
        <v>0</v>
      </c>
      <c r="G10" s="4">
        <v>0</v>
      </c>
      <c r="H10" s="4">
        <v>0</v>
      </c>
      <c r="I10" t="s">
        <v>139</v>
      </c>
      <c r="J10" s="4">
        <v>0</v>
      </c>
      <c r="K10" s="4">
        <v>0</v>
      </c>
      <c r="L10" s="4">
        <v>0</v>
      </c>
    </row>
    <row r="11" spans="1:12" x14ac:dyDescent="0.2">
      <c r="A11" s="2" t="s">
        <v>142</v>
      </c>
      <c r="B11" s="4">
        <v>0</v>
      </c>
      <c r="C11" s="4">
        <v>0</v>
      </c>
      <c r="D11" s="4">
        <v>0</v>
      </c>
      <c r="E11" t="s">
        <v>143</v>
      </c>
      <c r="F11" s="4">
        <v>0</v>
      </c>
      <c r="G11" s="4">
        <v>0</v>
      </c>
      <c r="H11" s="4">
        <v>0</v>
      </c>
      <c r="I11" t="s">
        <v>139</v>
      </c>
      <c r="J11" s="4">
        <v>0</v>
      </c>
      <c r="K11" s="4">
        <v>0</v>
      </c>
      <c r="L11" s="4">
        <v>0</v>
      </c>
    </row>
    <row r="12" spans="1:12" x14ac:dyDescent="0.2">
      <c r="A12" s="2" t="s">
        <v>144</v>
      </c>
      <c r="B12" s="4">
        <v>0</v>
      </c>
      <c r="C12" s="4">
        <v>0</v>
      </c>
      <c r="D12" s="4">
        <v>0</v>
      </c>
      <c r="E12" t="s">
        <v>145</v>
      </c>
      <c r="F12" s="4">
        <v>0</v>
      </c>
      <c r="G12" s="4">
        <v>0</v>
      </c>
      <c r="H12" s="4">
        <v>0</v>
      </c>
      <c r="I12" t="s">
        <v>139</v>
      </c>
      <c r="J12" s="4">
        <v>0</v>
      </c>
      <c r="K12" s="4">
        <v>0</v>
      </c>
      <c r="L12" s="4">
        <v>0</v>
      </c>
    </row>
    <row r="13" spans="1:12" x14ac:dyDescent="0.2">
      <c r="A13" s="2" t="s">
        <v>146</v>
      </c>
      <c r="B13" s="4">
        <v>0</v>
      </c>
      <c r="C13" s="4">
        <v>0</v>
      </c>
      <c r="D13" s="4">
        <v>0</v>
      </c>
      <c r="E13" t="s">
        <v>147</v>
      </c>
      <c r="F13" s="4">
        <v>0</v>
      </c>
      <c r="G13" s="4">
        <v>0</v>
      </c>
      <c r="H13" s="4">
        <v>0</v>
      </c>
      <c r="I13" t="s">
        <v>148</v>
      </c>
      <c r="J13" s="4">
        <v>0</v>
      </c>
      <c r="K13" s="4">
        <v>0</v>
      </c>
      <c r="L13" s="4">
        <v>0</v>
      </c>
    </row>
    <row r="14" spans="1:12" x14ac:dyDescent="0.2">
      <c r="A14" s="2" t="s">
        <v>149</v>
      </c>
      <c r="B14" s="4">
        <v>8</v>
      </c>
      <c r="C14" s="4">
        <v>8</v>
      </c>
      <c r="D14" s="4">
        <v>11</v>
      </c>
      <c r="E14" t="s">
        <v>150</v>
      </c>
      <c r="F14" s="4">
        <v>27914</v>
      </c>
      <c r="G14" s="4">
        <v>108469</v>
      </c>
      <c r="H14" s="4">
        <v>32073</v>
      </c>
      <c r="I14" t="s">
        <v>151</v>
      </c>
      <c r="J14" s="4">
        <v>3489</v>
      </c>
      <c r="K14" s="4">
        <v>13559</v>
      </c>
      <c r="L14" s="4">
        <v>2916</v>
      </c>
    </row>
    <row r="15" spans="1:12" x14ac:dyDescent="0.2">
      <c r="A15" s="2" t="s">
        <v>152</v>
      </c>
      <c r="B15" s="4">
        <v>11</v>
      </c>
      <c r="C15" s="4">
        <v>9</v>
      </c>
      <c r="D15" s="4">
        <v>1</v>
      </c>
      <c r="E15" t="s">
        <v>153</v>
      </c>
      <c r="F15" s="4">
        <v>147758</v>
      </c>
      <c r="G15" s="4">
        <v>104906</v>
      </c>
      <c r="H15" s="4">
        <v>201</v>
      </c>
      <c r="I15" t="s">
        <v>151</v>
      </c>
      <c r="J15" s="4">
        <v>13433</v>
      </c>
      <c r="K15" s="4">
        <v>11656</v>
      </c>
      <c r="L15" s="4">
        <v>201</v>
      </c>
    </row>
    <row r="16" spans="1:12" x14ac:dyDescent="0.2">
      <c r="A16" s="2" t="s">
        <v>154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7" zoomScaleNormal="100" workbookViewId="0"/>
  </sheetViews>
  <sheetFormatPr defaultRowHeight="12.75" x14ac:dyDescent="0.2"/>
  <sheetData>
    <row r="1" spans="1:3" ht="18" x14ac:dyDescent="0.25">
      <c r="A1" s="1" t="s">
        <v>155</v>
      </c>
    </row>
    <row r="3" spans="1:3" x14ac:dyDescent="0.2">
      <c r="A3" s="2" t="s">
        <v>156</v>
      </c>
      <c r="C3" t="s">
        <v>157</v>
      </c>
    </row>
    <row r="4" spans="1:3" x14ac:dyDescent="0.2">
      <c r="A4" s="2" t="s">
        <v>158</v>
      </c>
      <c r="C4" t="s">
        <v>157</v>
      </c>
    </row>
    <row r="5" spans="1:3" x14ac:dyDescent="0.2">
      <c r="A5" s="2" t="s">
        <v>159</v>
      </c>
      <c r="C5" t="s">
        <v>160</v>
      </c>
    </row>
    <row r="6" spans="1:3" x14ac:dyDescent="0.2">
      <c r="A6" s="2" t="s">
        <v>161</v>
      </c>
      <c r="C6" t="s">
        <v>162</v>
      </c>
    </row>
    <row r="7" spans="1:3" x14ac:dyDescent="0.2">
      <c r="A7" s="2" t="s">
        <v>163</v>
      </c>
      <c r="C7" t="s">
        <v>164</v>
      </c>
    </row>
    <row r="8" spans="1:3" x14ac:dyDescent="0.2">
      <c r="A8" s="2" t="s">
        <v>165</v>
      </c>
      <c r="C8" t="s">
        <v>166</v>
      </c>
    </row>
    <row r="9" spans="1:3" x14ac:dyDescent="0.2">
      <c r="A9" s="2" t="s">
        <v>167</v>
      </c>
      <c r="C9" t="s">
        <v>168</v>
      </c>
    </row>
    <row r="10" spans="1:3" x14ac:dyDescent="0.2">
      <c r="A10" s="2" t="s">
        <v>169</v>
      </c>
      <c r="C10" t="s">
        <v>170</v>
      </c>
    </row>
    <row r="11" spans="1:3" x14ac:dyDescent="0.2">
      <c r="A11" s="2" t="s">
        <v>171</v>
      </c>
      <c r="C11" t="s">
        <v>172</v>
      </c>
    </row>
    <row r="12" spans="1:3" x14ac:dyDescent="0.2">
      <c r="A12" s="2" t="s">
        <v>173</v>
      </c>
      <c r="C12" t="s">
        <v>174</v>
      </c>
    </row>
    <row r="13" spans="1:3" x14ac:dyDescent="0.2">
      <c r="A13" s="2" t="s">
        <v>175</v>
      </c>
      <c r="C13" t="s">
        <v>176</v>
      </c>
    </row>
    <row r="14" spans="1:3" x14ac:dyDescent="0.2">
      <c r="A14" s="2" t="s">
        <v>177</v>
      </c>
      <c r="C14" t="s">
        <v>178</v>
      </c>
    </row>
    <row r="17" spans="1:9" ht="15.75" x14ac:dyDescent="0.25">
      <c r="A17" s="3" t="s">
        <v>179</v>
      </c>
    </row>
    <row r="18" spans="1:9" x14ac:dyDescent="0.2">
      <c r="A18" s="2" t="s">
        <v>180</v>
      </c>
      <c r="C18" s="2" t="s">
        <v>181</v>
      </c>
      <c r="E18" s="2" t="s">
        <v>182</v>
      </c>
      <c r="G18" s="2" t="s">
        <v>183</v>
      </c>
      <c r="I18" s="2" t="s">
        <v>184</v>
      </c>
    </row>
    <row r="19" spans="1:9" x14ac:dyDescent="0.2">
      <c r="A19" t="s">
        <v>185</v>
      </c>
      <c r="C19" t="s">
        <v>186</v>
      </c>
      <c r="E19" t="s">
        <v>160</v>
      </c>
      <c r="G19" t="s">
        <v>162</v>
      </c>
      <c r="I19" t="s">
        <v>187</v>
      </c>
    </row>
    <row r="21" spans="1:9" ht="15.75" x14ac:dyDescent="0.25">
      <c r="A21" s="3" t="s">
        <v>188</v>
      </c>
    </row>
    <row r="22" spans="1:9" x14ac:dyDescent="0.2">
      <c r="A22" s="2" t="s">
        <v>180</v>
      </c>
      <c r="C22" s="2" t="s">
        <v>181</v>
      </c>
      <c r="E22" s="2" t="s">
        <v>182</v>
      </c>
      <c r="G22" s="2" t="s">
        <v>183</v>
      </c>
      <c r="I22" s="2" t="s">
        <v>184</v>
      </c>
    </row>
    <row r="24" spans="1:9" x14ac:dyDescent="0.2">
      <c r="A24" t="s">
        <v>189</v>
      </c>
      <c r="C24" t="s">
        <v>190</v>
      </c>
      <c r="E24" t="s">
        <v>191</v>
      </c>
      <c r="G24" t="s">
        <v>192</v>
      </c>
      <c r="I24" t="s">
        <v>193</v>
      </c>
    </row>
    <row r="27" spans="1:9" ht="15.75" x14ac:dyDescent="0.25">
      <c r="A27" s="3" t="s">
        <v>194</v>
      </c>
    </row>
    <row r="28" spans="1:9" x14ac:dyDescent="0.2">
      <c r="A28" s="2" t="s">
        <v>195</v>
      </c>
    </row>
    <row r="30" spans="1:9" x14ac:dyDescent="0.2">
      <c r="A30" s="2" t="s">
        <v>196</v>
      </c>
    </row>
    <row r="31" spans="1:9" x14ac:dyDescent="0.2">
      <c r="A31" t="s">
        <v>197</v>
      </c>
      <c r="I31" t="s">
        <v>198</v>
      </c>
    </row>
    <row r="32" spans="1:9" x14ac:dyDescent="0.2">
      <c r="A32" t="s">
        <v>199</v>
      </c>
      <c r="I32" t="s">
        <v>198</v>
      </c>
    </row>
    <row r="33" spans="1:9" x14ac:dyDescent="0.2">
      <c r="A33" t="s">
        <v>200</v>
      </c>
      <c r="I33" t="s">
        <v>201</v>
      </c>
    </row>
    <row r="34" spans="1:9" x14ac:dyDescent="0.2">
      <c r="A34" t="s">
        <v>202</v>
      </c>
      <c r="I34" t="s">
        <v>104</v>
      </c>
    </row>
    <row r="35" spans="1:9" x14ac:dyDescent="0.2">
      <c r="A35" s="2" t="s">
        <v>203</v>
      </c>
    </row>
    <row r="36" spans="1:9" x14ac:dyDescent="0.2">
      <c r="A36" t="s">
        <v>204</v>
      </c>
      <c r="I36" t="s">
        <v>198</v>
      </c>
    </row>
    <row r="37" spans="1:9" x14ac:dyDescent="0.2">
      <c r="A37" t="s">
        <v>205</v>
      </c>
      <c r="I37" t="s">
        <v>206</v>
      </c>
    </row>
    <row r="38" spans="1:9" x14ac:dyDescent="0.2">
      <c r="A38" t="s">
        <v>207</v>
      </c>
      <c r="I38" t="s">
        <v>198</v>
      </c>
    </row>
    <row r="39" spans="1:9" x14ac:dyDescent="0.2">
      <c r="A39" t="s">
        <v>208</v>
      </c>
      <c r="I39" t="s">
        <v>198</v>
      </c>
    </row>
    <row r="40" spans="1:9" x14ac:dyDescent="0.2">
      <c r="A40" t="s">
        <v>209</v>
      </c>
      <c r="I40" t="s">
        <v>206</v>
      </c>
    </row>
    <row r="41" spans="1:9" x14ac:dyDescent="0.2">
      <c r="A41" t="s">
        <v>210</v>
      </c>
      <c r="I41" t="s">
        <v>211</v>
      </c>
    </row>
    <row r="42" spans="1:9" x14ac:dyDescent="0.2">
      <c r="A42" t="s">
        <v>212</v>
      </c>
      <c r="I42" t="s">
        <v>198</v>
      </c>
    </row>
    <row r="43" spans="1:9" x14ac:dyDescent="0.2">
      <c r="A43" t="s">
        <v>213</v>
      </c>
      <c r="I43" t="s">
        <v>198</v>
      </c>
    </row>
    <row r="44" spans="1:9" x14ac:dyDescent="0.2">
      <c r="A44" t="s">
        <v>214</v>
      </c>
      <c r="I44" t="s">
        <v>198</v>
      </c>
    </row>
    <row r="45" spans="1:9" x14ac:dyDescent="0.2">
      <c r="A45" t="s">
        <v>215</v>
      </c>
      <c r="I45" t="s">
        <v>198</v>
      </c>
    </row>
    <row r="46" spans="1:9" x14ac:dyDescent="0.2">
      <c r="A46" t="s">
        <v>216</v>
      </c>
      <c r="I46" t="s">
        <v>198</v>
      </c>
    </row>
    <row r="47" spans="1:9" x14ac:dyDescent="0.2">
      <c r="A47" t="s">
        <v>217</v>
      </c>
      <c r="I47" t="s">
        <v>198</v>
      </c>
    </row>
    <row r="49" spans="1:5" x14ac:dyDescent="0.2">
      <c r="A49" s="2" t="s">
        <v>218</v>
      </c>
      <c r="C49" t="s">
        <v>11</v>
      </c>
    </row>
    <row r="52" spans="1:5" ht="15.75" x14ac:dyDescent="0.25">
      <c r="A52" s="3" t="s">
        <v>219</v>
      </c>
    </row>
    <row r="53" spans="1:5" x14ac:dyDescent="0.2">
      <c r="A53" s="2" t="s">
        <v>180</v>
      </c>
      <c r="C53" s="2" t="s">
        <v>181</v>
      </c>
      <c r="E53" s="2" t="s">
        <v>220</v>
      </c>
    </row>
    <row r="54" spans="1:5" x14ac:dyDescent="0.2">
      <c r="A54" t="s">
        <v>221</v>
      </c>
      <c r="C54" t="s">
        <v>222</v>
      </c>
      <c r="E54" t="s">
        <v>198</v>
      </c>
    </row>
    <row r="55" spans="1:5" x14ac:dyDescent="0.2">
      <c r="A55" t="s">
        <v>223</v>
      </c>
      <c r="C55" t="s">
        <v>224</v>
      </c>
      <c r="E55" t="s">
        <v>198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/>
  </sheetViews>
  <sheetFormatPr defaultRowHeight="12.75" x14ac:dyDescent="0.2"/>
  <sheetData>
    <row r="1" spans="1:11" ht="18" x14ac:dyDescent="0.25">
      <c r="A1" s="1" t="s">
        <v>225</v>
      </c>
    </row>
    <row r="2" spans="1:11" x14ac:dyDescent="0.2">
      <c r="A2" s="4" t="s">
        <v>226</v>
      </c>
    </row>
    <row r="4" spans="1:11" ht="18" x14ac:dyDescent="0.25">
      <c r="A4" s="1" t="s">
        <v>227</v>
      </c>
    </row>
    <row r="8" spans="1:11" x14ac:dyDescent="0.2">
      <c r="A8" s="2" t="s">
        <v>228</v>
      </c>
      <c r="B8" s="2" t="s">
        <v>229</v>
      </c>
      <c r="C8" s="2" t="s">
        <v>230</v>
      </c>
      <c r="E8" s="2" t="s">
        <v>231</v>
      </c>
      <c r="G8" s="2" t="s">
        <v>232</v>
      </c>
      <c r="I8" s="2" t="s">
        <v>233</v>
      </c>
      <c r="K8" s="2" t="s">
        <v>234</v>
      </c>
    </row>
    <row r="9" spans="1:11" x14ac:dyDescent="0.2">
      <c r="C9" t="s">
        <v>235</v>
      </c>
      <c r="D9" t="s">
        <v>236</v>
      </c>
      <c r="E9" t="s">
        <v>235</v>
      </c>
      <c r="F9" t="s">
        <v>236</v>
      </c>
      <c r="G9" t="s">
        <v>235</v>
      </c>
      <c r="H9" t="s">
        <v>236</v>
      </c>
      <c r="I9" t="s">
        <v>235</v>
      </c>
      <c r="J9" t="s">
        <v>236</v>
      </c>
    </row>
    <row r="10" spans="1:11" x14ac:dyDescent="0.2">
      <c r="A10" t="s">
        <v>237</v>
      </c>
      <c r="B10" s="4">
        <v>1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f t="shared" ref="I10:I18" si="0">C10+E10+G10</f>
        <v>1</v>
      </c>
      <c r="J10" s="4">
        <f t="shared" ref="J10:J18" si="1">D10+F10+H10</f>
        <v>0</v>
      </c>
      <c r="K10" s="6">
        <f t="shared" ref="K10:K18" si="2">I10+J10</f>
        <v>1</v>
      </c>
    </row>
    <row r="11" spans="1:11" x14ac:dyDescent="0.2">
      <c r="A11" t="s">
        <v>238</v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f t="shared" si="0"/>
        <v>0</v>
      </c>
      <c r="J11" s="4">
        <f t="shared" si="1"/>
        <v>0</v>
      </c>
      <c r="K11" s="6">
        <f t="shared" si="2"/>
        <v>0</v>
      </c>
    </row>
    <row r="12" spans="1:11" x14ac:dyDescent="0.2">
      <c r="A12" t="s">
        <v>239</v>
      </c>
      <c r="B12" s="4">
        <v>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f t="shared" si="0"/>
        <v>0</v>
      </c>
      <c r="J12" s="4">
        <f t="shared" si="1"/>
        <v>0</v>
      </c>
      <c r="K12" s="6">
        <f t="shared" si="2"/>
        <v>0</v>
      </c>
    </row>
    <row r="13" spans="1:11" x14ac:dyDescent="0.2">
      <c r="A13" t="s">
        <v>240</v>
      </c>
      <c r="B13" s="4">
        <v>2</v>
      </c>
      <c r="C13" s="4">
        <v>0</v>
      </c>
      <c r="D13" s="4">
        <v>2</v>
      </c>
      <c r="E13" s="4">
        <v>0</v>
      </c>
      <c r="F13" s="4">
        <v>0</v>
      </c>
      <c r="G13" s="4">
        <v>0</v>
      </c>
      <c r="H13" s="4">
        <v>0</v>
      </c>
      <c r="I13" s="4">
        <f t="shared" si="0"/>
        <v>0</v>
      </c>
      <c r="J13" s="4">
        <f t="shared" si="1"/>
        <v>2</v>
      </c>
      <c r="K13" s="6">
        <f t="shared" si="2"/>
        <v>2</v>
      </c>
    </row>
    <row r="14" spans="1:11" x14ac:dyDescent="0.2">
      <c r="A14" t="s">
        <v>241</v>
      </c>
      <c r="B14" s="4">
        <v>15</v>
      </c>
      <c r="C14" s="4">
        <v>3</v>
      </c>
      <c r="D14" s="4">
        <v>10</v>
      </c>
      <c r="E14" s="4">
        <v>0</v>
      </c>
      <c r="F14" s="4">
        <v>0</v>
      </c>
      <c r="G14" s="4">
        <v>0</v>
      </c>
      <c r="H14" s="4">
        <v>2</v>
      </c>
      <c r="I14" s="4">
        <f t="shared" si="0"/>
        <v>3</v>
      </c>
      <c r="J14" s="4">
        <f t="shared" si="1"/>
        <v>12</v>
      </c>
      <c r="K14" s="6">
        <f t="shared" si="2"/>
        <v>15</v>
      </c>
    </row>
    <row r="15" spans="1:11" x14ac:dyDescent="0.2">
      <c r="A15" t="s">
        <v>242</v>
      </c>
      <c r="B15" s="4">
        <v>2</v>
      </c>
      <c r="C15" s="4">
        <v>1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f t="shared" si="0"/>
        <v>1</v>
      </c>
      <c r="J15" s="4">
        <f t="shared" si="1"/>
        <v>1</v>
      </c>
      <c r="K15" s="6">
        <f t="shared" si="2"/>
        <v>2</v>
      </c>
    </row>
    <row r="16" spans="1:11" x14ac:dyDescent="0.2">
      <c r="A16" t="s">
        <v>243</v>
      </c>
      <c r="B16" s="4">
        <v>47</v>
      </c>
      <c r="C16" s="4">
        <v>9</v>
      </c>
      <c r="D16" s="4">
        <v>23</v>
      </c>
      <c r="E16" s="4">
        <v>0</v>
      </c>
      <c r="F16" s="4">
        <v>18</v>
      </c>
      <c r="G16" s="4">
        <v>0</v>
      </c>
      <c r="H16" s="4">
        <v>0</v>
      </c>
      <c r="I16" s="4">
        <f t="shared" si="0"/>
        <v>9</v>
      </c>
      <c r="J16" s="4">
        <f t="shared" si="1"/>
        <v>41</v>
      </c>
      <c r="K16" s="6">
        <f t="shared" si="2"/>
        <v>50</v>
      </c>
    </row>
    <row r="17" spans="1:11" x14ac:dyDescent="0.2">
      <c r="A17" t="s">
        <v>244</v>
      </c>
      <c r="B17" s="4">
        <v>19</v>
      </c>
      <c r="C17" s="4">
        <v>5</v>
      </c>
      <c r="D17" s="4">
        <v>4</v>
      </c>
      <c r="E17" s="4">
        <v>0</v>
      </c>
      <c r="F17" s="4">
        <v>3</v>
      </c>
      <c r="G17" s="4">
        <v>0</v>
      </c>
      <c r="H17" s="4">
        <v>0</v>
      </c>
      <c r="I17" s="4">
        <f t="shared" si="0"/>
        <v>5</v>
      </c>
      <c r="J17" s="4">
        <f t="shared" si="1"/>
        <v>7</v>
      </c>
      <c r="K17" s="6">
        <f t="shared" si="2"/>
        <v>12</v>
      </c>
    </row>
    <row r="18" spans="1:11" x14ac:dyDescent="0.2">
      <c r="A18" t="s">
        <v>245</v>
      </c>
      <c r="B18" s="4">
        <v>21</v>
      </c>
      <c r="C18" s="4">
        <v>0</v>
      </c>
      <c r="D18" s="4">
        <v>7</v>
      </c>
      <c r="E18" s="4">
        <v>0</v>
      </c>
      <c r="F18" s="4">
        <v>1</v>
      </c>
      <c r="G18" s="4">
        <v>0</v>
      </c>
      <c r="H18" s="4">
        <v>2</v>
      </c>
      <c r="I18" s="4">
        <f t="shared" si="0"/>
        <v>0</v>
      </c>
      <c r="J18" s="4">
        <f t="shared" si="1"/>
        <v>10</v>
      </c>
      <c r="K18" s="6">
        <f t="shared" si="2"/>
        <v>10</v>
      </c>
    </row>
    <row r="19" spans="1:11" x14ac:dyDescent="0.2">
      <c r="A19" s="2" t="s">
        <v>234</v>
      </c>
      <c r="B19" s="6">
        <f t="shared" ref="B19:K19" si="3">SUM(B10:B18)</f>
        <v>109</v>
      </c>
      <c r="C19" s="6">
        <f t="shared" si="3"/>
        <v>19</v>
      </c>
      <c r="D19" s="6">
        <f t="shared" si="3"/>
        <v>47</v>
      </c>
      <c r="E19" s="6">
        <f t="shared" si="3"/>
        <v>0</v>
      </c>
      <c r="F19" s="6">
        <f t="shared" si="3"/>
        <v>22</v>
      </c>
      <c r="G19" s="6">
        <f t="shared" si="3"/>
        <v>0</v>
      </c>
      <c r="H19" s="6">
        <f t="shared" si="3"/>
        <v>4</v>
      </c>
      <c r="I19" s="6">
        <f t="shared" si="3"/>
        <v>19</v>
      </c>
      <c r="J19" s="6">
        <f t="shared" si="3"/>
        <v>73</v>
      </c>
      <c r="K19" s="6">
        <f t="shared" si="3"/>
        <v>92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zoomScaleNormal="100" workbookViewId="0"/>
  </sheetViews>
  <sheetFormatPr defaultRowHeight="12.75" x14ac:dyDescent="0.2"/>
  <sheetData>
    <row r="1" spans="1:15" ht="18" x14ac:dyDescent="0.25">
      <c r="A1" s="1" t="s">
        <v>246</v>
      </c>
    </row>
    <row r="5" spans="1:15" x14ac:dyDescent="0.2">
      <c r="A5" s="2" t="s">
        <v>247</v>
      </c>
      <c r="B5" s="2" t="s">
        <v>248</v>
      </c>
      <c r="D5" s="2" t="s">
        <v>249</v>
      </c>
      <c r="F5" s="2" t="s">
        <v>250</v>
      </c>
      <c r="H5" s="2" t="s">
        <v>140</v>
      </c>
      <c r="J5" s="2" t="s">
        <v>251</v>
      </c>
      <c r="L5" s="2" t="s">
        <v>252</v>
      </c>
      <c r="N5" s="2" t="s">
        <v>253</v>
      </c>
    </row>
    <row r="6" spans="1:15" x14ac:dyDescent="0.2"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  <c r="J6" t="s">
        <v>235</v>
      </c>
      <c r="K6" t="s">
        <v>236</v>
      </c>
      <c r="L6" t="s">
        <v>235</v>
      </c>
      <c r="M6" t="s">
        <v>236</v>
      </c>
      <c r="N6" t="s">
        <v>235</v>
      </c>
      <c r="O6" t="s">
        <v>236</v>
      </c>
    </row>
    <row r="7" spans="1:15" x14ac:dyDescent="0.2">
      <c r="A7" t="s">
        <v>91</v>
      </c>
      <c r="B7" s="7">
        <v>2.54</v>
      </c>
      <c r="C7" s="7">
        <v>1.42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 x14ac:dyDescent="0.2">
      <c r="A8" t="s">
        <v>92</v>
      </c>
      <c r="B8" s="7">
        <v>1.95</v>
      </c>
      <c r="C8" s="7">
        <v>5.32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</row>
    <row r="9" spans="1:15" x14ac:dyDescent="0.2">
      <c r="A9" t="s">
        <v>93</v>
      </c>
      <c r="B9" s="7">
        <v>0.19</v>
      </c>
      <c r="C9" s="7">
        <v>4.1900000000000004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 x14ac:dyDescent="0.2">
      <c r="A10" s="2" t="s">
        <v>234</v>
      </c>
      <c r="B10" s="8">
        <f t="shared" ref="B10:O10" si="0">SUM(B7:B9)</f>
        <v>4.6800000000000006</v>
      </c>
      <c r="C10" s="8">
        <f t="shared" si="0"/>
        <v>10.93</v>
      </c>
      <c r="D10" s="8">
        <f t="shared" si="0"/>
        <v>0</v>
      </c>
      <c r="E10" s="8">
        <f t="shared" si="0"/>
        <v>0</v>
      </c>
      <c r="F10" s="8">
        <f t="shared" si="0"/>
        <v>0</v>
      </c>
      <c r="G10" s="8">
        <f t="shared" si="0"/>
        <v>0</v>
      </c>
      <c r="H10" s="8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8">
        <f t="shared" si="0"/>
        <v>0</v>
      </c>
      <c r="M10" s="8">
        <f t="shared" si="0"/>
        <v>0</v>
      </c>
      <c r="N10" s="8">
        <f t="shared" si="0"/>
        <v>0</v>
      </c>
      <c r="O10" s="8">
        <f t="shared" si="0"/>
        <v>0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/>
  </sheetViews>
  <sheetFormatPr defaultRowHeight="12.75" x14ac:dyDescent="0.2"/>
  <sheetData>
    <row r="1" spans="1:9" ht="18" x14ac:dyDescent="0.25">
      <c r="A1" s="1" t="s">
        <v>254</v>
      </c>
    </row>
    <row r="5" spans="1:9" x14ac:dyDescent="0.2">
      <c r="A5" s="2" t="s">
        <v>255</v>
      </c>
      <c r="B5" s="2" t="s">
        <v>256</v>
      </c>
      <c r="D5" s="2" t="s">
        <v>257</v>
      </c>
      <c r="F5" s="2" t="s">
        <v>258</v>
      </c>
      <c r="H5" s="2" t="s">
        <v>259</v>
      </c>
    </row>
    <row r="6" spans="1:9" x14ac:dyDescent="0.2"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</row>
    <row r="7" spans="1:9" x14ac:dyDescent="0.2">
      <c r="A7" s="2" t="s">
        <v>260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9" spans="1:9" x14ac:dyDescent="0.2">
      <c r="A9" s="2" t="s">
        <v>247</v>
      </c>
      <c r="E9" s="2" t="s">
        <v>261</v>
      </c>
    </row>
    <row r="10" spans="1:9" x14ac:dyDescent="0.2">
      <c r="A10" t="s">
        <v>91</v>
      </c>
      <c r="B10" s="4">
        <v>1</v>
      </c>
      <c r="C10" s="4">
        <v>0</v>
      </c>
      <c r="D10" s="4">
        <v>0</v>
      </c>
      <c r="E10" s="4">
        <v>1</v>
      </c>
      <c r="F10" s="4">
        <v>0</v>
      </c>
      <c r="G10" s="4">
        <v>0</v>
      </c>
      <c r="H10" s="4">
        <v>1</v>
      </c>
      <c r="I10" s="4">
        <v>1</v>
      </c>
    </row>
    <row r="11" spans="1:9" x14ac:dyDescent="0.2">
      <c r="A11" t="s">
        <v>92</v>
      </c>
      <c r="B11" s="4">
        <v>2</v>
      </c>
      <c r="C11" s="4">
        <v>9</v>
      </c>
      <c r="D11" s="4">
        <v>0</v>
      </c>
      <c r="E11" s="4">
        <v>1</v>
      </c>
      <c r="F11" s="4">
        <v>0</v>
      </c>
      <c r="G11" s="4">
        <v>2</v>
      </c>
      <c r="H11" s="4">
        <v>0</v>
      </c>
      <c r="I11" s="4">
        <v>2</v>
      </c>
    </row>
    <row r="12" spans="1:9" x14ac:dyDescent="0.2">
      <c r="A12" t="s">
        <v>93</v>
      </c>
      <c r="B12" s="4">
        <v>1</v>
      </c>
      <c r="C12" s="4">
        <v>6</v>
      </c>
      <c r="D12" s="4">
        <v>0</v>
      </c>
      <c r="E12" s="4">
        <v>0</v>
      </c>
      <c r="F12" s="4">
        <v>0</v>
      </c>
      <c r="G12" s="4">
        <v>1</v>
      </c>
      <c r="H12" s="4">
        <v>0</v>
      </c>
      <c r="I12" s="4">
        <v>0</v>
      </c>
    </row>
    <row r="13" spans="1:9" x14ac:dyDescent="0.2">
      <c r="A13" s="2" t="s">
        <v>262</v>
      </c>
      <c r="B13" s="6">
        <f t="shared" ref="B13:I13" si="0">SUM(B10:B12)</f>
        <v>4</v>
      </c>
      <c r="C13" s="6">
        <f t="shared" si="0"/>
        <v>15</v>
      </c>
      <c r="D13" s="6">
        <f t="shared" si="0"/>
        <v>0</v>
      </c>
      <c r="E13" s="6">
        <f t="shared" si="0"/>
        <v>2</v>
      </c>
      <c r="F13" s="6">
        <f t="shared" si="0"/>
        <v>0</v>
      </c>
      <c r="G13" s="6">
        <f t="shared" si="0"/>
        <v>3</v>
      </c>
      <c r="H13" s="6">
        <f t="shared" si="0"/>
        <v>1</v>
      </c>
      <c r="I13" s="6">
        <f t="shared" si="0"/>
        <v>3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/>
  </sheetViews>
  <sheetFormatPr defaultRowHeight="12.75" x14ac:dyDescent="0.2"/>
  <sheetData>
    <row r="1" spans="1:1" ht="18" x14ac:dyDescent="0.25">
      <c r="A1" s="1" t="s">
        <v>263</v>
      </c>
    </row>
    <row r="3" spans="1:1" x14ac:dyDescent="0.2">
      <c r="A3" t="s">
        <v>264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/>
  </sheetViews>
  <sheetFormatPr defaultRowHeight="12.75" x14ac:dyDescent="0.2"/>
  <sheetData>
    <row r="1" spans="1:1" ht="18" x14ac:dyDescent="0.25">
      <c r="A1" s="1" t="s">
        <v>265</v>
      </c>
    </row>
    <row r="3" spans="1:1" x14ac:dyDescent="0.2">
      <c r="A3" t="s">
        <v>264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Normal="100" workbookViewId="0"/>
  </sheetViews>
  <sheetFormatPr defaultRowHeight="12.75" x14ac:dyDescent="0.2"/>
  <sheetData>
    <row r="1" spans="1:18" ht="18" x14ac:dyDescent="0.25">
      <c r="A1" s="1" t="s">
        <v>266</v>
      </c>
    </row>
    <row r="5" spans="1:18" x14ac:dyDescent="0.2">
      <c r="B5" s="2" t="s">
        <v>267</v>
      </c>
      <c r="D5" s="2" t="s">
        <v>268</v>
      </c>
      <c r="F5" s="2" t="s">
        <v>269</v>
      </c>
      <c r="H5" s="2" t="s">
        <v>270</v>
      </c>
      <c r="J5" s="2" t="s">
        <v>271</v>
      </c>
      <c r="L5" s="2" t="s">
        <v>272</v>
      </c>
      <c r="N5" s="2" t="s">
        <v>273</v>
      </c>
      <c r="P5" s="2" t="s">
        <v>274</v>
      </c>
      <c r="R5" s="2" t="s">
        <v>234</v>
      </c>
    </row>
    <row r="6" spans="1:18" x14ac:dyDescent="0.2">
      <c r="A6" s="2" t="s">
        <v>228</v>
      </c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  <c r="J6" t="s">
        <v>235</v>
      </c>
      <c r="K6" t="s">
        <v>236</v>
      </c>
      <c r="L6" t="s">
        <v>235</v>
      </c>
      <c r="M6" t="s">
        <v>236</v>
      </c>
      <c r="N6" t="s">
        <v>235</v>
      </c>
      <c r="O6" t="s">
        <v>236</v>
      </c>
      <c r="P6" t="s">
        <v>235</v>
      </c>
      <c r="Q6" t="s">
        <v>236</v>
      </c>
    </row>
    <row r="7" spans="1:18" x14ac:dyDescent="0.2">
      <c r="A7" t="s">
        <v>243</v>
      </c>
      <c r="B7" s="4">
        <v>0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6">
        <f>SUM(B7:Q7)</f>
        <v>2</v>
      </c>
    </row>
    <row r="8" spans="1:18" x14ac:dyDescent="0.2">
      <c r="A8" s="2" t="s">
        <v>234</v>
      </c>
      <c r="B8" s="6">
        <f t="shared" ref="B8:R8" si="0">SUM(B7:B7)</f>
        <v>0</v>
      </c>
      <c r="C8" s="6">
        <f t="shared" si="0"/>
        <v>0</v>
      </c>
      <c r="D8" s="6">
        <f t="shared" si="0"/>
        <v>1</v>
      </c>
      <c r="E8" s="6">
        <f t="shared" si="0"/>
        <v>0</v>
      </c>
      <c r="F8" s="6">
        <f t="shared" si="0"/>
        <v>0</v>
      </c>
      <c r="G8" s="6">
        <f t="shared" si="0"/>
        <v>0</v>
      </c>
      <c r="H8" s="6">
        <f t="shared" si="0"/>
        <v>0</v>
      </c>
      <c r="I8" s="6">
        <f t="shared" si="0"/>
        <v>0</v>
      </c>
      <c r="J8" s="6">
        <f t="shared" si="0"/>
        <v>0</v>
      </c>
      <c r="K8" s="6">
        <f t="shared" si="0"/>
        <v>0</v>
      </c>
      <c r="L8" s="6">
        <f t="shared" si="0"/>
        <v>0</v>
      </c>
      <c r="M8" s="6">
        <f t="shared" si="0"/>
        <v>1</v>
      </c>
      <c r="N8" s="6">
        <f t="shared" si="0"/>
        <v>0</v>
      </c>
      <c r="O8" s="6">
        <f t="shared" si="0"/>
        <v>0</v>
      </c>
      <c r="P8" s="6">
        <f t="shared" si="0"/>
        <v>0</v>
      </c>
      <c r="Q8" s="6">
        <f t="shared" si="0"/>
        <v>0</v>
      </c>
      <c r="R8" s="6">
        <f t="shared" si="0"/>
        <v>2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zoomScaleNormal="100" workbookViewId="0"/>
  </sheetViews>
  <sheetFormatPr defaultRowHeight="12.75" x14ac:dyDescent="0.2"/>
  <sheetData>
    <row r="1" spans="1:20" ht="18" x14ac:dyDescent="0.25">
      <c r="A1" s="1" t="s">
        <v>275</v>
      </c>
    </row>
    <row r="5" spans="1:20" x14ac:dyDescent="0.2">
      <c r="B5" s="2" t="s">
        <v>276</v>
      </c>
      <c r="D5" s="2" t="s">
        <v>274</v>
      </c>
      <c r="F5" s="2" t="s">
        <v>277</v>
      </c>
      <c r="H5" s="2" t="s">
        <v>278</v>
      </c>
      <c r="J5" s="2" t="s">
        <v>279</v>
      </c>
      <c r="L5" s="2" t="s">
        <v>280</v>
      </c>
      <c r="N5" s="2" t="s">
        <v>281</v>
      </c>
      <c r="P5" s="2" t="s">
        <v>282</v>
      </c>
      <c r="R5" s="2" t="s">
        <v>283</v>
      </c>
      <c r="T5" s="2" t="s">
        <v>284</v>
      </c>
    </row>
    <row r="6" spans="1:20" x14ac:dyDescent="0.2">
      <c r="A6" s="2" t="s">
        <v>228</v>
      </c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  <c r="J6" t="s">
        <v>235</v>
      </c>
      <c r="K6" t="s">
        <v>236</v>
      </c>
      <c r="L6" t="s">
        <v>235</v>
      </c>
      <c r="M6" t="s">
        <v>236</v>
      </c>
      <c r="N6" t="s">
        <v>235</v>
      </c>
      <c r="O6" t="s">
        <v>236</v>
      </c>
      <c r="P6" t="s">
        <v>235</v>
      </c>
      <c r="Q6" t="s">
        <v>236</v>
      </c>
      <c r="R6" t="s">
        <v>235</v>
      </c>
      <c r="S6" t="s">
        <v>236</v>
      </c>
    </row>
    <row r="7" spans="1:20" x14ac:dyDescent="0.2">
      <c r="A7" t="s">
        <v>243</v>
      </c>
      <c r="B7" s="4">
        <v>0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6">
        <f>SUM(B7:S7)</f>
        <v>2</v>
      </c>
    </row>
    <row r="8" spans="1:20" x14ac:dyDescent="0.2">
      <c r="A8" s="2" t="s">
        <v>234</v>
      </c>
      <c r="B8" s="6">
        <f t="shared" ref="B8:T8" si="0">SUM(B7:B7)</f>
        <v>0</v>
      </c>
      <c r="C8" s="6">
        <f t="shared" si="0"/>
        <v>2</v>
      </c>
      <c r="D8" s="6">
        <f t="shared" si="0"/>
        <v>0</v>
      </c>
      <c r="E8" s="6">
        <f t="shared" si="0"/>
        <v>0</v>
      </c>
      <c r="F8" s="6">
        <f t="shared" si="0"/>
        <v>0</v>
      </c>
      <c r="G8" s="6">
        <f t="shared" si="0"/>
        <v>0</v>
      </c>
      <c r="H8" s="6">
        <f t="shared" si="0"/>
        <v>0</v>
      </c>
      <c r="I8" s="6">
        <f t="shared" si="0"/>
        <v>0</v>
      </c>
      <c r="J8" s="6">
        <f t="shared" si="0"/>
        <v>0</v>
      </c>
      <c r="K8" s="6">
        <f t="shared" si="0"/>
        <v>0</v>
      </c>
      <c r="L8" s="6">
        <f t="shared" si="0"/>
        <v>0</v>
      </c>
      <c r="M8" s="6">
        <f t="shared" si="0"/>
        <v>0</v>
      </c>
      <c r="N8" s="6">
        <f t="shared" si="0"/>
        <v>0</v>
      </c>
      <c r="O8" s="6">
        <f t="shared" si="0"/>
        <v>0</v>
      </c>
      <c r="P8" s="6">
        <f t="shared" si="0"/>
        <v>0</v>
      </c>
      <c r="Q8" s="6">
        <f t="shared" si="0"/>
        <v>0</v>
      </c>
      <c r="R8" s="6">
        <f t="shared" si="0"/>
        <v>0</v>
      </c>
      <c r="S8" s="6">
        <f t="shared" si="0"/>
        <v>0</v>
      </c>
      <c r="T8" s="6">
        <f t="shared" si="0"/>
        <v>2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Normal="100" workbookViewId="0"/>
  </sheetViews>
  <sheetFormatPr defaultRowHeight="12.75" x14ac:dyDescent="0.2"/>
  <sheetData>
    <row r="1" spans="1:22" ht="18" x14ac:dyDescent="0.25">
      <c r="A1" s="1" t="s">
        <v>285</v>
      </c>
    </row>
    <row r="5" spans="1:22" x14ac:dyDescent="0.2">
      <c r="A5" s="2" t="s">
        <v>286</v>
      </c>
      <c r="B5" s="2" t="s">
        <v>287</v>
      </c>
      <c r="D5" s="2" t="s">
        <v>288</v>
      </c>
      <c r="F5" s="2" t="s">
        <v>289</v>
      </c>
      <c r="H5" s="2" t="s">
        <v>290</v>
      </c>
      <c r="J5" s="2" t="s">
        <v>291</v>
      </c>
      <c r="L5" s="2" t="s">
        <v>292</v>
      </c>
      <c r="N5" s="2" t="s">
        <v>293</v>
      </c>
      <c r="P5" s="2" t="s">
        <v>294</v>
      </c>
      <c r="R5" s="2" t="s">
        <v>295</v>
      </c>
      <c r="T5" s="2" t="s">
        <v>296</v>
      </c>
      <c r="V5" s="2" t="s">
        <v>234</v>
      </c>
    </row>
    <row r="6" spans="1:22" x14ac:dyDescent="0.2">
      <c r="A6" s="2" t="s">
        <v>228</v>
      </c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  <c r="J6" t="s">
        <v>235</v>
      </c>
      <c r="K6" t="s">
        <v>236</v>
      </c>
      <c r="L6" t="s">
        <v>235</v>
      </c>
      <c r="M6" t="s">
        <v>236</v>
      </c>
      <c r="N6" t="s">
        <v>235</v>
      </c>
      <c r="O6" t="s">
        <v>236</v>
      </c>
      <c r="P6" t="s">
        <v>235</v>
      </c>
      <c r="Q6" t="s">
        <v>236</v>
      </c>
      <c r="R6" t="s">
        <v>235</v>
      </c>
      <c r="S6" t="s">
        <v>236</v>
      </c>
      <c r="T6" t="s">
        <v>235</v>
      </c>
      <c r="U6" t="s">
        <v>236</v>
      </c>
    </row>
    <row r="7" spans="1:22" x14ac:dyDescent="0.2">
      <c r="A7" t="s">
        <v>237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5">
        <f t="shared" ref="V7:V13" si="0">SUM(B7:U7)</f>
        <v>1</v>
      </c>
    </row>
    <row r="8" spans="1:22" x14ac:dyDescent="0.2">
      <c r="A8" t="s">
        <v>240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5">
        <f t="shared" si="0"/>
        <v>2</v>
      </c>
    </row>
    <row r="9" spans="1:22" x14ac:dyDescent="0.2">
      <c r="A9" t="s">
        <v>241</v>
      </c>
      <c r="B9" s="4">
        <v>0</v>
      </c>
      <c r="C9" s="4">
        <v>1</v>
      </c>
      <c r="D9" s="4">
        <v>0</v>
      </c>
      <c r="E9" s="4">
        <v>5</v>
      </c>
      <c r="F9" s="4">
        <v>0</v>
      </c>
      <c r="G9" s="4">
        <v>0</v>
      </c>
      <c r="H9" s="4">
        <v>3</v>
      </c>
      <c r="I9" s="4">
        <v>4</v>
      </c>
      <c r="J9" s="4">
        <v>0</v>
      </c>
      <c r="K9" s="4">
        <v>1</v>
      </c>
      <c r="L9" s="4">
        <v>0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5">
        <f t="shared" si="0"/>
        <v>15</v>
      </c>
    </row>
    <row r="10" spans="1:22" x14ac:dyDescent="0.2">
      <c r="A10" t="s">
        <v>242</v>
      </c>
      <c r="B10" s="4">
        <v>0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5">
        <f t="shared" si="0"/>
        <v>2</v>
      </c>
    </row>
    <row r="11" spans="1:22" x14ac:dyDescent="0.2">
      <c r="A11" t="s">
        <v>243</v>
      </c>
      <c r="B11" s="4">
        <v>1</v>
      </c>
      <c r="C11" s="4">
        <v>3</v>
      </c>
      <c r="D11" s="4">
        <v>3</v>
      </c>
      <c r="E11" s="4">
        <v>3</v>
      </c>
      <c r="F11" s="4">
        <v>1</v>
      </c>
      <c r="G11" s="4">
        <v>13</v>
      </c>
      <c r="H11" s="4">
        <v>1</v>
      </c>
      <c r="I11" s="4">
        <v>8</v>
      </c>
      <c r="J11" s="4">
        <v>1</v>
      </c>
      <c r="K11" s="4">
        <v>11</v>
      </c>
      <c r="L11" s="4">
        <v>1</v>
      </c>
      <c r="M11" s="4">
        <v>3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5">
        <f t="shared" si="0"/>
        <v>50</v>
      </c>
    </row>
    <row r="12" spans="1:22" x14ac:dyDescent="0.2">
      <c r="A12" t="s">
        <v>244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  <c r="I12" s="4">
        <v>2</v>
      </c>
      <c r="J12" s="4">
        <v>3</v>
      </c>
      <c r="K12" s="4">
        <v>4</v>
      </c>
      <c r="L12" s="4">
        <v>0</v>
      </c>
      <c r="M12" s="4">
        <v>1</v>
      </c>
      <c r="N12" s="4">
        <v>1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5">
        <f t="shared" si="0"/>
        <v>12</v>
      </c>
    </row>
    <row r="13" spans="1:22" x14ac:dyDescent="0.2">
      <c r="A13" t="s">
        <v>245</v>
      </c>
      <c r="B13" s="4">
        <v>0</v>
      </c>
      <c r="C13" s="4">
        <v>0</v>
      </c>
      <c r="D13" s="4">
        <v>0</v>
      </c>
      <c r="E13" s="4">
        <v>6</v>
      </c>
      <c r="F13" s="4">
        <v>0</v>
      </c>
      <c r="G13" s="4">
        <v>2</v>
      </c>
      <c r="H13" s="4">
        <v>0</v>
      </c>
      <c r="I13" s="4">
        <v>1</v>
      </c>
      <c r="J13" s="4">
        <v>0</v>
      </c>
      <c r="K13" s="4">
        <v>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5">
        <f t="shared" si="0"/>
        <v>10</v>
      </c>
    </row>
    <row r="14" spans="1:22" x14ac:dyDescent="0.2">
      <c r="A14" s="2" t="s">
        <v>234</v>
      </c>
      <c r="B14" s="5">
        <f t="shared" ref="B14:V14" si="1">SUM(B7:B13)</f>
        <v>1</v>
      </c>
      <c r="C14" s="5">
        <f t="shared" si="1"/>
        <v>5</v>
      </c>
      <c r="D14" s="5">
        <f t="shared" si="1"/>
        <v>3</v>
      </c>
      <c r="E14" s="5">
        <f t="shared" si="1"/>
        <v>14</v>
      </c>
      <c r="F14" s="5">
        <f t="shared" si="1"/>
        <v>1</v>
      </c>
      <c r="G14" s="5">
        <f t="shared" si="1"/>
        <v>15</v>
      </c>
      <c r="H14" s="5">
        <f t="shared" si="1"/>
        <v>5</v>
      </c>
      <c r="I14" s="5">
        <f t="shared" si="1"/>
        <v>15</v>
      </c>
      <c r="J14" s="5">
        <f t="shared" si="1"/>
        <v>5</v>
      </c>
      <c r="K14" s="5">
        <f t="shared" si="1"/>
        <v>17</v>
      </c>
      <c r="L14" s="5">
        <f t="shared" si="1"/>
        <v>1</v>
      </c>
      <c r="M14" s="5">
        <f t="shared" si="1"/>
        <v>6</v>
      </c>
      <c r="N14" s="5">
        <f t="shared" si="1"/>
        <v>3</v>
      </c>
      <c r="O14" s="5">
        <f t="shared" si="1"/>
        <v>1</v>
      </c>
      <c r="P14" s="5">
        <f t="shared" si="1"/>
        <v>0</v>
      </c>
      <c r="Q14" s="5">
        <f t="shared" si="1"/>
        <v>0</v>
      </c>
      <c r="R14" s="5">
        <f t="shared" si="1"/>
        <v>0</v>
      </c>
      <c r="S14" s="5">
        <f t="shared" si="1"/>
        <v>0</v>
      </c>
      <c r="T14" s="5">
        <f t="shared" si="1"/>
        <v>0</v>
      </c>
      <c r="U14" s="5">
        <f t="shared" si="1"/>
        <v>0</v>
      </c>
      <c r="V14" s="5">
        <f t="shared" si="1"/>
        <v>92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zoomScaleNormal="100" workbookViewId="0"/>
  </sheetViews>
  <sheetFormatPr defaultRowHeight="12.75" x14ac:dyDescent="0.2"/>
  <sheetData>
    <row r="1" spans="1:26" ht="18" x14ac:dyDescent="0.25">
      <c r="A1" s="1" t="s">
        <v>297</v>
      </c>
    </row>
    <row r="5" spans="1:26" x14ac:dyDescent="0.2">
      <c r="A5" s="2" t="s">
        <v>298</v>
      </c>
      <c r="B5" s="2" t="s">
        <v>299</v>
      </c>
      <c r="D5" s="2" t="s">
        <v>300</v>
      </c>
      <c r="F5" s="2" t="s">
        <v>301</v>
      </c>
      <c r="H5" s="2" t="s">
        <v>302</v>
      </c>
      <c r="J5" s="2" t="s">
        <v>303</v>
      </c>
      <c r="L5" s="2" t="s">
        <v>304</v>
      </c>
      <c r="N5" s="2" t="s">
        <v>305</v>
      </c>
      <c r="P5" s="2" t="s">
        <v>306</v>
      </c>
      <c r="R5" s="2" t="s">
        <v>307</v>
      </c>
      <c r="T5" s="2" t="s">
        <v>308</v>
      </c>
      <c r="V5" s="2" t="s">
        <v>309</v>
      </c>
      <c r="X5" s="2" t="s">
        <v>310</v>
      </c>
      <c r="Z5" s="2" t="s">
        <v>234</v>
      </c>
    </row>
    <row r="6" spans="1:26" x14ac:dyDescent="0.2">
      <c r="A6" s="2" t="s">
        <v>228</v>
      </c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  <c r="J6" t="s">
        <v>235</v>
      </c>
      <c r="K6" t="s">
        <v>236</v>
      </c>
      <c r="L6" t="s">
        <v>235</v>
      </c>
      <c r="M6" t="s">
        <v>236</v>
      </c>
      <c r="N6" t="s">
        <v>235</v>
      </c>
      <c r="O6" t="s">
        <v>236</v>
      </c>
      <c r="P6" t="s">
        <v>235</v>
      </c>
      <c r="Q6" t="s">
        <v>236</v>
      </c>
      <c r="R6" t="s">
        <v>235</v>
      </c>
      <c r="S6" t="s">
        <v>236</v>
      </c>
      <c r="T6" t="s">
        <v>235</v>
      </c>
      <c r="U6" t="s">
        <v>236</v>
      </c>
      <c r="V6" t="s">
        <v>235</v>
      </c>
      <c r="W6" t="s">
        <v>236</v>
      </c>
      <c r="X6" t="s">
        <v>235</v>
      </c>
      <c r="Y6" t="s">
        <v>236</v>
      </c>
    </row>
    <row r="7" spans="1:26" x14ac:dyDescent="0.2">
      <c r="A7" t="s">
        <v>237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5">
        <f t="shared" ref="Z7:Z13" si="0">SUM(B7:Y7)</f>
        <v>1</v>
      </c>
    </row>
    <row r="8" spans="1:26" x14ac:dyDescent="0.2">
      <c r="A8" t="s">
        <v>240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5">
        <f t="shared" si="0"/>
        <v>2</v>
      </c>
    </row>
    <row r="9" spans="1:26" x14ac:dyDescent="0.2">
      <c r="A9" t="s">
        <v>241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4</v>
      </c>
      <c r="N9" s="4">
        <v>2</v>
      </c>
      <c r="O9" s="4">
        <v>3</v>
      </c>
      <c r="P9" s="4">
        <v>0</v>
      </c>
      <c r="Q9" s="4">
        <v>3</v>
      </c>
      <c r="R9" s="4">
        <v>1</v>
      </c>
      <c r="S9" s="4">
        <v>1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5">
        <f t="shared" si="0"/>
        <v>15</v>
      </c>
    </row>
    <row r="10" spans="1:26" x14ac:dyDescent="0.2">
      <c r="A10" t="s">
        <v>242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5">
        <f t="shared" si="0"/>
        <v>2</v>
      </c>
    </row>
    <row r="11" spans="1:26" x14ac:dyDescent="0.2">
      <c r="A11" t="s">
        <v>243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1</v>
      </c>
      <c r="H11" s="4">
        <v>1</v>
      </c>
      <c r="I11" s="4">
        <v>0</v>
      </c>
      <c r="J11" s="4">
        <v>1</v>
      </c>
      <c r="K11" s="4">
        <v>6</v>
      </c>
      <c r="L11" s="4">
        <v>0</v>
      </c>
      <c r="M11" s="4">
        <v>6</v>
      </c>
      <c r="N11" s="4">
        <v>2</v>
      </c>
      <c r="O11" s="4">
        <v>10</v>
      </c>
      <c r="P11" s="4">
        <v>4</v>
      </c>
      <c r="Q11" s="4">
        <v>7</v>
      </c>
      <c r="R11" s="4">
        <v>1</v>
      </c>
      <c r="S11" s="4">
        <v>7</v>
      </c>
      <c r="T11" s="4">
        <v>0</v>
      </c>
      <c r="U11" s="4">
        <v>4</v>
      </c>
      <c r="V11" s="4">
        <v>0</v>
      </c>
      <c r="W11" s="4">
        <v>0</v>
      </c>
      <c r="X11" s="4">
        <v>0</v>
      </c>
      <c r="Y11" s="4">
        <v>0</v>
      </c>
      <c r="Z11" s="5">
        <f t="shared" si="0"/>
        <v>50</v>
      </c>
    </row>
    <row r="12" spans="1:26" x14ac:dyDescent="0.2">
      <c r="A12" t="s">
        <v>244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v>0</v>
      </c>
      <c r="M12" s="4">
        <v>0</v>
      </c>
      <c r="N12" s="4">
        <v>3</v>
      </c>
      <c r="O12" s="4">
        <v>0</v>
      </c>
      <c r="P12" s="4">
        <v>0</v>
      </c>
      <c r="Q12" s="4">
        <v>3</v>
      </c>
      <c r="R12" s="4">
        <v>0</v>
      </c>
      <c r="S12" s="4">
        <v>2</v>
      </c>
      <c r="T12" s="4">
        <v>2</v>
      </c>
      <c r="U12" s="4">
        <v>1</v>
      </c>
      <c r="V12" s="4">
        <v>0</v>
      </c>
      <c r="W12" s="4">
        <v>0</v>
      </c>
      <c r="X12" s="4">
        <v>0</v>
      </c>
      <c r="Y12" s="4">
        <v>0</v>
      </c>
      <c r="Z12" s="5">
        <f t="shared" si="0"/>
        <v>12</v>
      </c>
    </row>
    <row r="13" spans="1:26" x14ac:dyDescent="0.2">
      <c r="A13" t="s">
        <v>245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</v>
      </c>
      <c r="J13" s="4">
        <v>0</v>
      </c>
      <c r="K13" s="4">
        <v>1</v>
      </c>
      <c r="L13" s="4">
        <v>0</v>
      </c>
      <c r="M13" s="4">
        <v>1</v>
      </c>
      <c r="N13" s="4">
        <v>0</v>
      </c>
      <c r="O13" s="4">
        <v>2</v>
      </c>
      <c r="P13" s="4">
        <v>0</v>
      </c>
      <c r="Q13" s="4">
        <v>4</v>
      </c>
      <c r="R13" s="4">
        <v>0</v>
      </c>
      <c r="S13" s="4">
        <v>0</v>
      </c>
      <c r="T13" s="4">
        <v>0</v>
      </c>
      <c r="U13" s="4">
        <v>1</v>
      </c>
      <c r="V13" s="4">
        <v>0</v>
      </c>
      <c r="W13" s="4">
        <v>0</v>
      </c>
      <c r="X13" s="4">
        <v>0</v>
      </c>
      <c r="Y13" s="4">
        <v>0</v>
      </c>
      <c r="Z13" s="5">
        <f t="shared" si="0"/>
        <v>10</v>
      </c>
    </row>
    <row r="14" spans="1:26" x14ac:dyDescent="0.2">
      <c r="A14" s="2" t="s">
        <v>234</v>
      </c>
      <c r="B14" s="5">
        <f t="shared" ref="B14:Z14" si="1">SUM(B7:B13)</f>
        <v>0</v>
      </c>
      <c r="C14" s="5">
        <f t="shared" si="1"/>
        <v>0</v>
      </c>
      <c r="D14" s="5">
        <f t="shared" si="1"/>
        <v>0</v>
      </c>
      <c r="E14" s="5">
        <f t="shared" si="1"/>
        <v>0</v>
      </c>
      <c r="F14" s="5">
        <f t="shared" si="1"/>
        <v>0</v>
      </c>
      <c r="G14" s="5">
        <f t="shared" si="1"/>
        <v>1</v>
      </c>
      <c r="H14" s="5">
        <f t="shared" si="1"/>
        <v>1</v>
      </c>
      <c r="I14" s="5">
        <f t="shared" si="1"/>
        <v>1</v>
      </c>
      <c r="J14" s="5">
        <f t="shared" si="1"/>
        <v>1</v>
      </c>
      <c r="K14" s="5">
        <f t="shared" si="1"/>
        <v>9</v>
      </c>
      <c r="L14" s="5">
        <f t="shared" si="1"/>
        <v>0</v>
      </c>
      <c r="M14" s="5">
        <f t="shared" si="1"/>
        <v>11</v>
      </c>
      <c r="N14" s="5">
        <f t="shared" si="1"/>
        <v>8</v>
      </c>
      <c r="O14" s="5">
        <f t="shared" si="1"/>
        <v>16</v>
      </c>
      <c r="P14" s="5">
        <f t="shared" si="1"/>
        <v>4</v>
      </c>
      <c r="Q14" s="5">
        <f t="shared" si="1"/>
        <v>17</v>
      </c>
      <c r="R14" s="5">
        <f t="shared" si="1"/>
        <v>3</v>
      </c>
      <c r="S14" s="5">
        <f t="shared" si="1"/>
        <v>12</v>
      </c>
      <c r="T14" s="5">
        <f t="shared" si="1"/>
        <v>2</v>
      </c>
      <c r="U14" s="5">
        <f t="shared" si="1"/>
        <v>6</v>
      </c>
      <c r="V14" s="5">
        <f t="shared" si="1"/>
        <v>0</v>
      </c>
      <c r="W14" s="5">
        <f t="shared" si="1"/>
        <v>0</v>
      </c>
      <c r="X14" s="5">
        <f t="shared" si="1"/>
        <v>0</v>
      </c>
      <c r="Y14" s="5">
        <f t="shared" si="1"/>
        <v>0</v>
      </c>
      <c r="Z14" s="5">
        <f t="shared" si="1"/>
        <v>92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/>
  </sheetViews>
  <sheetFormatPr defaultRowHeight="12.75" x14ac:dyDescent="0.2"/>
  <sheetData>
    <row r="1" spans="1:14" ht="18" x14ac:dyDescent="0.25">
      <c r="A1" s="1" t="s">
        <v>311</v>
      </c>
    </row>
    <row r="5" spans="1:14" x14ac:dyDescent="0.2">
      <c r="B5" s="2" t="s">
        <v>312</v>
      </c>
      <c r="D5" s="2" t="s">
        <v>313</v>
      </c>
      <c r="F5" s="2" t="s">
        <v>314</v>
      </c>
      <c r="H5" s="2" t="s">
        <v>315</v>
      </c>
      <c r="J5" s="2" t="s">
        <v>316</v>
      </c>
      <c r="L5" s="2" t="s">
        <v>317</v>
      </c>
      <c r="N5" s="2" t="s">
        <v>284</v>
      </c>
    </row>
    <row r="6" spans="1:14" x14ac:dyDescent="0.2">
      <c r="A6" s="2" t="s">
        <v>228</v>
      </c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  <c r="J6" t="s">
        <v>235</v>
      </c>
      <c r="K6" t="s">
        <v>236</v>
      </c>
      <c r="L6" t="s">
        <v>235</v>
      </c>
      <c r="M6" t="s">
        <v>236</v>
      </c>
    </row>
    <row r="7" spans="1:14" x14ac:dyDescent="0.2">
      <c r="A7" t="s">
        <v>237</v>
      </c>
      <c r="B7" s="4">
        <v>0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6">
        <f t="shared" ref="N7:N13" si="0">SUM(B7:M7)</f>
        <v>1</v>
      </c>
    </row>
    <row r="8" spans="1:14" x14ac:dyDescent="0.2">
      <c r="A8" t="s">
        <v>240</v>
      </c>
      <c r="B8" s="4">
        <v>0</v>
      </c>
      <c r="C8" s="4">
        <v>1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6">
        <f t="shared" si="0"/>
        <v>2</v>
      </c>
    </row>
    <row r="9" spans="1:14" x14ac:dyDescent="0.2">
      <c r="A9" t="s">
        <v>241</v>
      </c>
      <c r="B9" s="4">
        <v>1</v>
      </c>
      <c r="C9" s="4">
        <v>5</v>
      </c>
      <c r="D9" s="4">
        <v>2</v>
      </c>
      <c r="E9" s="4">
        <v>7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6">
        <f t="shared" si="0"/>
        <v>15</v>
      </c>
    </row>
    <row r="10" spans="1:14" x14ac:dyDescent="0.2">
      <c r="A10" t="s">
        <v>242</v>
      </c>
      <c r="B10" s="4">
        <v>0</v>
      </c>
      <c r="C10" s="4">
        <v>0</v>
      </c>
      <c r="D10" s="4">
        <v>1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6">
        <f t="shared" si="0"/>
        <v>2</v>
      </c>
    </row>
    <row r="11" spans="1:14" x14ac:dyDescent="0.2">
      <c r="A11" t="s">
        <v>243</v>
      </c>
      <c r="B11" s="4">
        <v>7</v>
      </c>
      <c r="C11" s="4">
        <v>31</v>
      </c>
      <c r="D11" s="4">
        <v>2</v>
      </c>
      <c r="E11" s="4">
        <v>10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6">
        <f t="shared" si="0"/>
        <v>50</v>
      </c>
    </row>
    <row r="12" spans="1:14" x14ac:dyDescent="0.2">
      <c r="A12" t="s">
        <v>244</v>
      </c>
      <c r="B12" s="4">
        <v>5</v>
      </c>
      <c r="C12" s="4">
        <v>7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6">
        <f t="shared" si="0"/>
        <v>12</v>
      </c>
    </row>
    <row r="13" spans="1:14" x14ac:dyDescent="0.2">
      <c r="A13" t="s">
        <v>245</v>
      </c>
      <c r="B13" s="4">
        <v>0</v>
      </c>
      <c r="C13" s="4">
        <v>10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6">
        <f t="shared" si="0"/>
        <v>10</v>
      </c>
    </row>
    <row r="14" spans="1:14" x14ac:dyDescent="0.2">
      <c r="A14" s="2" t="s">
        <v>234</v>
      </c>
      <c r="B14" s="6">
        <f t="shared" ref="B14:N14" si="1">SUM(B7:B13)</f>
        <v>13</v>
      </c>
      <c r="C14" s="6">
        <f t="shared" si="1"/>
        <v>54</v>
      </c>
      <c r="D14" s="6">
        <f t="shared" si="1"/>
        <v>6</v>
      </c>
      <c r="E14" s="6">
        <f t="shared" si="1"/>
        <v>19</v>
      </c>
      <c r="F14" s="6">
        <f t="shared" si="1"/>
        <v>0</v>
      </c>
      <c r="G14" s="6">
        <f t="shared" si="1"/>
        <v>0</v>
      </c>
      <c r="H14" s="6">
        <f t="shared" si="1"/>
        <v>0</v>
      </c>
      <c r="I14" s="6">
        <f t="shared" si="1"/>
        <v>0</v>
      </c>
      <c r="J14" s="6">
        <f t="shared" si="1"/>
        <v>0</v>
      </c>
      <c r="K14" s="6">
        <f t="shared" si="1"/>
        <v>0</v>
      </c>
      <c r="L14" s="6">
        <f t="shared" si="1"/>
        <v>0</v>
      </c>
      <c r="M14" s="6">
        <f t="shared" si="1"/>
        <v>0</v>
      </c>
      <c r="N14" s="6">
        <f t="shared" si="1"/>
        <v>92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Normal="100" workbookViewId="0"/>
  </sheetViews>
  <sheetFormatPr defaultRowHeight="12.75" x14ac:dyDescent="0.2"/>
  <sheetData>
    <row r="1" spans="1:20" ht="18" x14ac:dyDescent="0.25">
      <c r="A1" s="1" t="s">
        <v>318</v>
      </c>
    </row>
    <row r="5" spans="1:20" x14ac:dyDescent="0.2">
      <c r="B5" s="2" t="s">
        <v>125</v>
      </c>
      <c r="D5" s="2" t="s">
        <v>319</v>
      </c>
      <c r="F5" s="2" t="s">
        <v>320</v>
      </c>
      <c r="H5" s="2" t="s">
        <v>321</v>
      </c>
      <c r="J5" s="2" t="s">
        <v>322</v>
      </c>
      <c r="L5" s="2" t="s">
        <v>323</v>
      </c>
      <c r="N5" s="2" t="s">
        <v>324</v>
      </c>
      <c r="P5" s="2" t="s">
        <v>325</v>
      </c>
      <c r="R5" s="2" t="s">
        <v>326</v>
      </c>
      <c r="T5" s="2" t="s">
        <v>234</v>
      </c>
    </row>
    <row r="6" spans="1:20" x14ac:dyDescent="0.2">
      <c r="A6" s="2" t="s">
        <v>228</v>
      </c>
      <c r="B6" t="s">
        <v>235</v>
      </c>
      <c r="C6" t="s">
        <v>236</v>
      </c>
      <c r="D6" t="s">
        <v>235</v>
      </c>
      <c r="E6" t="s">
        <v>236</v>
      </c>
      <c r="F6" t="s">
        <v>235</v>
      </c>
      <c r="G6" t="s">
        <v>236</v>
      </c>
      <c r="H6" t="s">
        <v>235</v>
      </c>
      <c r="I6" t="s">
        <v>236</v>
      </c>
      <c r="J6" t="s">
        <v>235</v>
      </c>
      <c r="K6" t="s">
        <v>236</v>
      </c>
      <c r="L6" t="s">
        <v>235</v>
      </c>
      <c r="M6" t="s">
        <v>236</v>
      </c>
      <c r="N6" t="s">
        <v>235</v>
      </c>
      <c r="O6" t="s">
        <v>236</v>
      </c>
      <c r="P6" t="s">
        <v>235</v>
      </c>
      <c r="Q6" t="s">
        <v>236</v>
      </c>
      <c r="R6" t="s">
        <v>235</v>
      </c>
      <c r="S6" t="s">
        <v>236</v>
      </c>
    </row>
    <row r="7" spans="1:20" x14ac:dyDescent="0.2">
      <c r="A7" t="s">
        <v>237</v>
      </c>
      <c r="B7" s="4">
        <v>28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1</v>
      </c>
      <c r="S7" s="4">
        <v>0</v>
      </c>
      <c r="T7" s="6">
        <f t="shared" ref="T7:T13" si="0">SUM(B7:S7)</f>
        <v>29</v>
      </c>
    </row>
    <row r="8" spans="1:20" x14ac:dyDescent="0.2">
      <c r="A8" t="s">
        <v>240</v>
      </c>
      <c r="B8" s="4">
        <v>0</v>
      </c>
      <c r="C8" s="4">
        <v>83</v>
      </c>
      <c r="D8" s="4">
        <v>0</v>
      </c>
      <c r="E8" s="4">
        <v>6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16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8</v>
      </c>
      <c r="T8" s="6">
        <f t="shared" si="0"/>
        <v>113</v>
      </c>
    </row>
    <row r="9" spans="1:20" x14ac:dyDescent="0.2">
      <c r="A9" t="s">
        <v>241</v>
      </c>
      <c r="B9" s="4">
        <v>72</v>
      </c>
      <c r="C9" s="4">
        <v>320</v>
      </c>
      <c r="D9" s="4">
        <v>1</v>
      </c>
      <c r="E9" s="4">
        <v>165</v>
      </c>
      <c r="F9" s="4">
        <v>0</v>
      </c>
      <c r="G9" s="4">
        <v>365</v>
      </c>
      <c r="H9" s="4">
        <v>0</v>
      </c>
      <c r="I9" s="4">
        <v>11</v>
      </c>
      <c r="J9" s="4">
        <v>0</v>
      </c>
      <c r="K9" s="4">
        <v>416</v>
      </c>
      <c r="L9" s="4">
        <v>6</v>
      </c>
      <c r="M9" s="4">
        <v>4</v>
      </c>
      <c r="N9" s="4">
        <v>0</v>
      </c>
      <c r="O9" s="4">
        <v>0</v>
      </c>
      <c r="P9" s="4">
        <v>31</v>
      </c>
      <c r="Q9" s="4">
        <v>28</v>
      </c>
      <c r="R9" s="4">
        <v>6</v>
      </c>
      <c r="S9" s="4">
        <v>15</v>
      </c>
      <c r="T9" s="6">
        <f t="shared" si="0"/>
        <v>1440</v>
      </c>
    </row>
    <row r="10" spans="1:20" x14ac:dyDescent="0.2">
      <c r="A10" t="s">
        <v>242</v>
      </c>
      <c r="B10" s="4">
        <v>29</v>
      </c>
      <c r="C10" s="4">
        <v>28</v>
      </c>
      <c r="D10" s="4">
        <v>13</v>
      </c>
      <c r="E10" s="4">
        <v>8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2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</v>
      </c>
      <c r="S10" s="4">
        <v>3</v>
      </c>
      <c r="T10" s="6">
        <f t="shared" si="0"/>
        <v>84</v>
      </c>
    </row>
    <row r="11" spans="1:20" x14ac:dyDescent="0.2">
      <c r="A11" t="s">
        <v>243</v>
      </c>
      <c r="B11" s="4">
        <v>308</v>
      </c>
      <c r="C11" s="4">
        <v>1166</v>
      </c>
      <c r="D11" s="4">
        <v>137</v>
      </c>
      <c r="E11" s="4">
        <v>667</v>
      </c>
      <c r="F11" s="4">
        <v>0</v>
      </c>
      <c r="G11" s="4">
        <v>19</v>
      </c>
      <c r="H11" s="4">
        <v>30</v>
      </c>
      <c r="I11" s="4">
        <v>95</v>
      </c>
      <c r="J11" s="4">
        <v>0</v>
      </c>
      <c r="K11" s="4">
        <v>554</v>
      </c>
      <c r="L11" s="4">
        <v>7</v>
      </c>
      <c r="M11" s="4">
        <v>19</v>
      </c>
      <c r="N11" s="4">
        <v>0</v>
      </c>
      <c r="O11" s="4">
        <v>0</v>
      </c>
      <c r="P11" s="4">
        <v>0</v>
      </c>
      <c r="Q11" s="4">
        <v>230</v>
      </c>
      <c r="R11" s="4">
        <v>3</v>
      </c>
      <c r="S11" s="4">
        <v>30</v>
      </c>
      <c r="T11" s="6">
        <f t="shared" si="0"/>
        <v>3265</v>
      </c>
    </row>
    <row r="12" spans="1:20" x14ac:dyDescent="0.2">
      <c r="A12" t="s">
        <v>244</v>
      </c>
      <c r="B12" s="4">
        <v>154</v>
      </c>
      <c r="C12" s="4">
        <v>194</v>
      </c>
      <c r="D12" s="4">
        <v>44</v>
      </c>
      <c r="E12" s="4">
        <v>212</v>
      </c>
      <c r="F12" s="4">
        <v>0</v>
      </c>
      <c r="G12" s="4">
        <v>3</v>
      </c>
      <c r="H12" s="4">
        <v>0</v>
      </c>
      <c r="I12" s="4">
        <v>0</v>
      </c>
      <c r="J12" s="4">
        <v>0</v>
      </c>
      <c r="K12" s="4">
        <v>0</v>
      </c>
      <c r="L12" s="4">
        <v>7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</v>
      </c>
      <c r="S12" s="4">
        <v>3</v>
      </c>
      <c r="T12" s="6">
        <f t="shared" si="0"/>
        <v>618</v>
      </c>
    </row>
    <row r="13" spans="1:20" x14ac:dyDescent="0.2">
      <c r="A13" t="s">
        <v>245</v>
      </c>
      <c r="B13" s="4">
        <v>0</v>
      </c>
      <c r="C13" s="4">
        <v>272</v>
      </c>
      <c r="D13" s="4">
        <v>0</v>
      </c>
      <c r="E13" s="4">
        <v>85</v>
      </c>
      <c r="F13" s="4">
        <v>0</v>
      </c>
      <c r="G13" s="4">
        <v>31</v>
      </c>
      <c r="H13" s="4">
        <v>0</v>
      </c>
      <c r="I13" s="4">
        <v>0</v>
      </c>
      <c r="J13" s="4">
        <v>0</v>
      </c>
      <c r="K13" s="4">
        <v>145</v>
      </c>
      <c r="L13" s="4">
        <v>0</v>
      </c>
      <c r="M13" s="4">
        <v>5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8</v>
      </c>
      <c r="T13" s="6">
        <f t="shared" si="0"/>
        <v>546</v>
      </c>
    </row>
    <row r="14" spans="1:20" x14ac:dyDescent="0.2">
      <c r="A14" s="2" t="s">
        <v>234</v>
      </c>
      <c r="B14" s="6">
        <f t="shared" ref="B14:T14" si="1">SUM(B7:B13)</f>
        <v>591</v>
      </c>
      <c r="C14" s="6">
        <f t="shared" si="1"/>
        <v>2063</v>
      </c>
      <c r="D14" s="6">
        <f t="shared" si="1"/>
        <v>195</v>
      </c>
      <c r="E14" s="6">
        <f t="shared" si="1"/>
        <v>1143</v>
      </c>
      <c r="F14" s="6">
        <f t="shared" si="1"/>
        <v>0</v>
      </c>
      <c r="G14" s="6">
        <f t="shared" si="1"/>
        <v>418</v>
      </c>
      <c r="H14" s="6">
        <f t="shared" si="1"/>
        <v>30</v>
      </c>
      <c r="I14" s="6">
        <f t="shared" si="1"/>
        <v>106</v>
      </c>
      <c r="J14" s="6">
        <f t="shared" si="1"/>
        <v>0</v>
      </c>
      <c r="K14" s="6">
        <f t="shared" si="1"/>
        <v>1115</v>
      </c>
      <c r="L14" s="6">
        <f t="shared" si="1"/>
        <v>22</v>
      </c>
      <c r="M14" s="6">
        <f t="shared" si="1"/>
        <v>44</v>
      </c>
      <c r="N14" s="6">
        <f t="shared" si="1"/>
        <v>0</v>
      </c>
      <c r="O14" s="6">
        <f t="shared" si="1"/>
        <v>0</v>
      </c>
      <c r="P14" s="6">
        <f t="shared" si="1"/>
        <v>31</v>
      </c>
      <c r="Q14" s="6">
        <f t="shared" si="1"/>
        <v>258</v>
      </c>
      <c r="R14" s="6">
        <f t="shared" si="1"/>
        <v>12</v>
      </c>
      <c r="S14" s="6">
        <f t="shared" si="1"/>
        <v>67</v>
      </c>
      <c r="T14" s="6">
        <f t="shared" si="1"/>
        <v>6095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/>
  </sheetViews>
  <sheetFormatPr defaultRowHeight="12.75" x14ac:dyDescent="0.2"/>
  <sheetData>
    <row r="1" spans="1:10" ht="18" x14ac:dyDescent="0.25">
      <c r="A1" s="1" t="s">
        <v>327</v>
      </c>
    </row>
    <row r="5" spans="1:10" x14ac:dyDescent="0.2">
      <c r="A5" s="2" t="s">
        <v>228</v>
      </c>
      <c r="B5" s="2" t="s">
        <v>328</v>
      </c>
      <c r="C5" s="2" t="s">
        <v>329</v>
      </c>
      <c r="D5" s="2" t="s">
        <v>330</v>
      </c>
      <c r="E5" s="2" t="s">
        <v>331</v>
      </c>
      <c r="F5" s="2" t="s">
        <v>332</v>
      </c>
      <c r="G5" s="2" t="s">
        <v>333</v>
      </c>
      <c r="H5" s="2" t="s">
        <v>334</v>
      </c>
      <c r="I5" s="2" t="s">
        <v>335</v>
      </c>
      <c r="J5" s="2" t="s">
        <v>234</v>
      </c>
    </row>
    <row r="6" spans="1:10" x14ac:dyDescent="0.2">
      <c r="B6" t="s">
        <v>336</v>
      </c>
      <c r="C6" t="s">
        <v>337</v>
      </c>
      <c r="D6" t="s">
        <v>337</v>
      </c>
      <c r="E6" t="s">
        <v>337</v>
      </c>
      <c r="F6" t="s">
        <v>337</v>
      </c>
      <c r="G6" t="s">
        <v>337</v>
      </c>
      <c r="H6" t="s">
        <v>337</v>
      </c>
      <c r="I6" t="s">
        <v>337</v>
      </c>
      <c r="J6" t="s">
        <v>337</v>
      </c>
    </row>
    <row r="7" spans="1:10" x14ac:dyDescent="0.2">
      <c r="A7" t="s">
        <v>237</v>
      </c>
      <c r="B7" s="7">
        <v>12</v>
      </c>
      <c r="C7" s="4">
        <v>38389</v>
      </c>
      <c r="D7" s="4">
        <v>7571</v>
      </c>
      <c r="E7" s="4">
        <v>0</v>
      </c>
      <c r="F7" s="4">
        <v>3830</v>
      </c>
      <c r="G7" s="4">
        <v>0</v>
      </c>
      <c r="H7" s="4">
        <v>0</v>
      </c>
      <c r="I7" s="4">
        <v>0</v>
      </c>
      <c r="J7" s="6">
        <f>(C7+D7+E7+F7+G7+H7)-(I7)</f>
        <v>49790</v>
      </c>
    </row>
    <row r="8" spans="1:10" x14ac:dyDescent="0.2">
      <c r="A8" t="s">
        <v>240</v>
      </c>
      <c r="B8" s="7">
        <v>24</v>
      </c>
      <c r="C8" s="4">
        <v>39368</v>
      </c>
      <c r="D8" s="4">
        <v>13090</v>
      </c>
      <c r="E8" s="4">
        <v>2437</v>
      </c>
      <c r="F8" s="4">
        <v>4575</v>
      </c>
      <c r="G8" s="4">
        <v>0</v>
      </c>
      <c r="H8" s="4">
        <v>0</v>
      </c>
      <c r="I8" s="4">
        <v>0</v>
      </c>
      <c r="J8" s="6">
        <f t="shared" ref="J8:J13" si="0">(H8+G8+F8+E8+D8+C8)-(I8)</f>
        <v>59470</v>
      </c>
    </row>
    <row r="9" spans="1:10" x14ac:dyDescent="0.2">
      <c r="A9" t="s">
        <v>241</v>
      </c>
      <c r="B9" s="7">
        <v>157.62</v>
      </c>
      <c r="C9" s="4">
        <v>234868</v>
      </c>
      <c r="D9" s="4">
        <v>82132</v>
      </c>
      <c r="E9" s="4">
        <v>4348</v>
      </c>
      <c r="F9" s="4">
        <v>26373</v>
      </c>
      <c r="G9" s="4">
        <v>0</v>
      </c>
      <c r="H9" s="4">
        <v>0</v>
      </c>
      <c r="I9" s="4">
        <v>0</v>
      </c>
      <c r="J9" s="6">
        <f t="shared" si="0"/>
        <v>347721</v>
      </c>
    </row>
    <row r="10" spans="1:10" x14ac:dyDescent="0.2">
      <c r="A10" t="s">
        <v>242</v>
      </c>
      <c r="B10" s="7">
        <v>24</v>
      </c>
      <c r="C10" s="4">
        <v>31800</v>
      </c>
      <c r="D10" s="4">
        <v>12742</v>
      </c>
      <c r="E10" s="4">
        <v>0</v>
      </c>
      <c r="F10" s="4">
        <v>3712</v>
      </c>
      <c r="G10" s="4">
        <v>0</v>
      </c>
      <c r="H10" s="4">
        <v>0</v>
      </c>
      <c r="I10" s="4">
        <v>0</v>
      </c>
      <c r="J10" s="6">
        <f t="shared" si="0"/>
        <v>48254</v>
      </c>
    </row>
    <row r="11" spans="1:10" x14ac:dyDescent="0.2">
      <c r="A11" t="s">
        <v>243</v>
      </c>
      <c r="B11" s="7">
        <v>499.65</v>
      </c>
      <c r="C11" s="4">
        <v>596089</v>
      </c>
      <c r="D11" s="4">
        <v>262727</v>
      </c>
      <c r="E11" s="4">
        <v>39318</v>
      </c>
      <c r="F11" s="4">
        <v>74684</v>
      </c>
      <c r="G11" s="4">
        <v>1242</v>
      </c>
      <c r="H11" s="4">
        <v>0</v>
      </c>
      <c r="I11" s="4">
        <v>0</v>
      </c>
      <c r="J11" s="6">
        <f t="shared" si="0"/>
        <v>974060</v>
      </c>
    </row>
    <row r="12" spans="1:10" x14ac:dyDescent="0.2">
      <c r="A12" t="s">
        <v>244</v>
      </c>
      <c r="B12" s="7">
        <v>126</v>
      </c>
      <c r="C12" s="4">
        <v>141372</v>
      </c>
      <c r="D12" s="4">
        <v>65915</v>
      </c>
      <c r="E12" s="4">
        <v>13871</v>
      </c>
      <c r="F12" s="4">
        <v>18430</v>
      </c>
      <c r="G12" s="4">
        <v>0</v>
      </c>
      <c r="H12" s="4">
        <v>0</v>
      </c>
      <c r="I12" s="4">
        <v>0</v>
      </c>
      <c r="J12" s="6">
        <f t="shared" si="0"/>
        <v>239588</v>
      </c>
    </row>
    <row r="13" spans="1:10" x14ac:dyDescent="0.2">
      <c r="A13" t="s">
        <v>245</v>
      </c>
      <c r="B13" s="7">
        <v>100.58</v>
      </c>
      <c r="C13" s="4">
        <v>104109</v>
      </c>
      <c r="D13" s="4">
        <v>51401</v>
      </c>
      <c r="E13" s="4">
        <v>0</v>
      </c>
      <c r="F13" s="4">
        <v>12959</v>
      </c>
      <c r="G13" s="4">
        <v>0</v>
      </c>
      <c r="H13" s="4">
        <v>0</v>
      </c>
      <c r="I13" s="4">
        <v>0</v>
      </c>
      <c r="J13" s="6">
        <f t="shared" si="0"/>
        <v>168469</v>
      </c>
    </row>
    <row r="14" spans="1:10" x14ac:dyDescent="0.2">
      <c r="A14" s="2" t="s">
        <v>234</v>
      </c>
      <c r="B14" s="8">
        <f t="shared" ref="B14:J14" si="1">SUM(B7:B13)</f>
        <v>943.85</v>
      </c>
      <c r="C14" s="6">
        <f t="shared" si="1"/>
        <v>1185995</v>
      </c>
      <c r="D14" s="6">
        <f t="shared" si="1"/>
        <v>495578</v>
      </c>
      <c r="E14" s="6">
        <f t="shared" si="1"/>
        <v>59974</v>
      </c>
      <c r="F14" s="6">
        <f t="shared" si="1"/>
        <v>144563</v>
      </c>
      <c r="G14" s="6">
        <f t="shared" si="1"/>
        <v>1242</v>
      </c>
      <c r="H14" s="6">
        <f t="shared" si="1"/>
        <v>0</v>
      </c>
      <c r="I14" s="6">
        <f t="shared" si="1"/>
        <v>0</v>
      </c>
      <c r="J14" s="6">
        <f t="shared" si="1"/>
        <v>1887352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/>
  </sheetViews>
  <sheetFormatPr defaultRowHeight="12.75" x14ac:dyDescent="0.2"/>
  <sheetData>
    <row r="1" spans="1:10" ht="18" x14ac:dyDescent="0.25">
      <c r="A1" s="1" t="s">
        <v>338</v>
      </c>
    </row>
    <row r="5" spans="1:10" x14ac:dyDescent="0.2">
      <c r="A5" s="2" t="s">
        <v>339</v>
      </c>
    </row>
    <row r="6" spans="1:10" x14ac:dyDescent="0.2">
      <c r="A6" s="2" t="s">
        <v>228</v>
      </c>
      <c r="B6" s="2" t="s">
        <v>340</v>
      </c>
      <c r="C6" s="2" t="s">
        <v>341</v>
      </c>
      <c r="D6" s="2" t="s">
        <v>342</v>
      </c>
      <c r="E6" s="2" t="s">
        <v>343</v>
      </c>
      <c r="F6" s="2" t="s">
        <v>344</v>
      </c>
      <c r="G6" s="2" t="s">
        <v>345</v>
      </c>
      <c r="H6" s="2" t="s">
        <v>346</v>
      </c>
      <c r="I6" s="2" t="s">
        <v>347</v>
      </c>
      <c r="J6" s="2" t="s">
        <v>348</v>
      </c>
    </row>
    <row r="7" spans="1:10" x14ac:dyDescent="0.2">
      <c r="A7" s="2" t="s">
        <v>237</v>
      </c>
      <c r="B7">
        <v>373</v>
      </c>
      <c r="C7">
        <v>0</v>
      </c>
      <c r="D7">
        <v>0</v>
      </c>
      <c r="E7">
        <v>0</v>
      </c>
      <c r="F7">
        <v>19066</v>
      </c>
      <c r="G7">
        <v>0</v>
      </c>
      <c r="H7">
        <v>0</v>
      </c>
      <c r="I7">
        <v>0</v>
      </c>
      <c r="J7">
        <v>0</v>
      </c>
    </row>
    <row r="8" spans="1:10" x14ac:dyDescent="0.2">
      <c r="A8" s="2" t="s">
        <v>240</v>
      </c>
      <c r="B8">
        <v>425</v>
      </c>
      <c r="C8">
        <v>0</v>
      </c>
      <c r="D8">
        <v>0</v>
      </c>
      <c r="E8">
        <v>0</v>
      </c>
      <c r="F8">
        <v>13542</v>
      </c>
      <c r="G8">
        <v>0</v>
      </c>
      <c r="H8">
        <v>1222</v>
      </c>
      <c r="I8">
        <v>0</v>
      </c>
      <c r="J8">
        <v>0</v>
      </c>
    </row>
    <row r="9" spans="1:10" x14ac:dyDescent="0.2">
      <c r="A9" s="2" t="s">
        <v>241</v>
      </c>
      <c r="B9">
        <v>2570</v>
      </c>
      <c r="C9">
        <v>0</v>
      </c>
      <c r="D9">
        <v>0</v>
      </c>
      <c r="E9">
        <v>12000</v>
      </c>
      <c r="F9">
        <v>0</v>
      </c>
      <c r="G9">
        <v>0</v>
      </c>
      <c r="H9">
        <v>0</v>
      </c>
      <c r="I9">
        <v>13249</v>
      </c>
      <c r="J9">
        <v>28054</v>
      </c>
    </row>
    <row r="10" spans="1:10" x14ac:dyDescent="0.2">
      <c r="A10" s="2" t="s">
        <v>242</v>
      </c>
      <c r="B10">
        <v>362</v>
      </c>
      <c r="C10">
        <v>0</v>
      </c>
      <c r="D10">
        <v>0</v>
      </c>
      <c r="E10">
        <v>2000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">
      <c r="A11" s="2" t="s">
        <v>243</v>
      </c>
      <c r="B11">
        <v>7238</v>
      </c>
      <c r="C11">
        <v>0</v>
      </c>
      <c r="D11">
        <v>0</v>
      </c>
      <c r="E11">
        <v>998</v>
      </c>
      <c r="F11">
        <v>0</v>
      </c>
      <c r="G11">
        <v>0</v>
      </c>
      <c r="H11">
        <v>0</v>
      </c>
      <c r="I11">
        <v>0</v>
      </c>
      <c r="J11">
        <v>1006</v>
      </c>
    </row>
    <row r="12" spans="1:10" x14ac:dyDescent="0.2">
      <c r="A12" s="2" t="s">
        <v>244</v>
      </c>
      <c r="B12">
        <v>1770</v>
      </c>
      <c r="C12">
        <v>0</v>
      </c>
      <c r="D12">
        <v>0</v>
      </c>
      <c r="E12">
        <v>800</v>
      </c>
      <c r="F12">
        <v>0</v>
      </c>
      <c r="G12">
        <v>0</v>
      </c>
      <c r="H12">
        <v>0</v>
      </c>
      <c r="I12">
        <v>3590</v>
      </c>
      <c r="J12">
        <v>0</v>
      </c>
    </row>
    <row r="13" spans="1:10" x14ac:dyDescent="0.2">
      <c r="A13" s="2" t="s">
        <v>245</v>
      </c>
      <c r="B13">
        <v>1264</v>
      </c>
      <c r="C13">
        <v>0</v>
      </c>
      <c r="D13">
        <v>0</v>
      </c>
      <c r="E13">
        <v>783</v>
      </c>
      <c r="F13">
        <v>0</v>
      </c>
      <c r="G13">
        <v>0</v>
      </c>
      <c r="H13">
        <v>0</v>
      </c>
      <c r="I13">
        <v>2498</v>
      </c>
      <c r="J13">
        <v>861</v>
      </c>
    </row>
    <row r="14" spans="1:10" x14ac:dyDescent="0.2">
      <c r="A14" s="2" t="s">
        <v>349</v>
      </c>
      <c r="B14" s="2">
        <f t="shared" ref="B14:J14" si="0">SUM(B7:B13)</f>
        <v>14002</v>
      </c>
      <c r="C14" s="2">
        <f t="shared" si="0"/>
        <v>0</v>
      </c>
      <c r="D14" s="2">
        <f t="shared" si="0"/>
        <v>0</v>
      </c>
      <c r="E14" s="2">
        <f t="shared" si="0"/>
        <v>16581</v>
      </c>
      <c r="F14" s="2">
        <f t="shared" si="0"/>
        <v>32608</v>
      </c>
      <c r="G14" s="2">
        <f t="shared" si="0"/>
        <v>0</v>
      </c>
      <c r="H14" s="2">
        <f t="shared" si="0"/>
        <v>1222</v>
      </c>
      <c r="I14" s="2">
        <f t="shared" si="0"/>
        <v>19337</v>
      </c>
      <c r="J14" s="2">
        <f t="shared" si="0"/>
        <v>29921</v>
      </c>
    </row>
    <row r="16" spans="1:10" x14ac:dyDescent="0.2">
      <c r="A16" s="2" t="s">
        <v>350</v>
      </c>
    </row>
    <row r="17" spans="1:14" x14ac:dyDescent="0.2">
      <c r="A17" s="2" t="s">
        <v>228</v>
      </c>
      <c r="B17" s="2" t="s">
        <v>351</v>
      </c>
      <c r="C17" s="2" t="s">
        <v>352</v>
      </c>
      <c r="D17" s="2" t="s">
        <v>353</v>
      </c>
      <c r="E17" s="2" t="s">
        <v>354</v>
      </c>
      <c r="F17" s="2" t="s">
        <v>355</v>
      </c>
      <c r="G17" s="2" t="s">
        <v>356</v>
      </c>
      <c r="H17" s="2" t="s">
        <v>357</v>
      </c>
      <c r="I17" s="2" t="s">
        <v>358</v>
      </c>
      <c r="J17" s="2" t="s">
        <v>359</v>
      </c>
      <c r="K17" s="2" t="s">
        <v>360</v>
      </c>
      <c r="L17" s="2" t="s">
        <v>361</v>
      </c>
      <c r="M17" s="2" t="s">
        <v>362</v>
      </c>
      <c r="N17" s="2" t="s">
        <v>363</v>
      </c>
    </row>
    <row r="18" spans="1:14" x14ac:dyDescent="0.2">
      <c r="A18" s="2" t="s">
        <v>237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15740</v>
      </c>
      <c r="M18">
        <v>0</v>
      </c>
      <c r="N18">
        <v>0</v>
      </c>
    </row>
    <row r="19" spans="1:14" x14ac:dyDescent="0.2">
      <c r="A19" s="2" t="s">
        <v>240</v>
      </c>
      <c r="B19">
        <v>0</v>
      </c>
      <c r="C19">
        <v>0</v>
      </c>
      <c r="D19">
        <v>23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7186</v>
      </c>
      <c r="M19">
        <v>0</v>
      </c>
      <c r="N19">
        <v>0</v>
      </c>
    </row>
    <row r="20" spans="1:14" x14ac:dyDescent="0.2">
      <c r="A20" s="2" t="s">
        <v>241</v>
      </c>
      <c r="B20">
        <v>0</v>
      </c>
      <c r="C20">
        <v>0</v>
      </c>
      <c r="D20">
        <v>10511</v>
      </c>
      <c r="E20">
        <v>0</v>
      </c>
      <c r="F20">
        <v>0</v>
      </c>
      <c r="G20">
        <v>24949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6730</v>
      </c>
    </row>
    <row r="21" spans="1:14" x14ac:dyDescent="0.2">
      <c r="A21" s="2" t="s">
        <v>242</v>
      </c>
      <c r="B21">
        <v>0</v>
      </c>
      <c r="C21">
        <v>0</v>
      </c>
      <c r="D21">
        <v>1</v>
      </c>
      <c r="E21">
        <v>0</v>
      </c>
      <c r="F21">
        <v>0</v>
      </c>
      <c r="G21">
        <v>3006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1302</v>
      </c>
    </row>
    <row r="22" spans="1:14" x14ac:dyDescent="0.2">
      <c r="A22" s="2" t="s">
        <v>243</v>
      </c>
      <c r="B22">
        <v>0</v>
      </c>
      <c r="C22">
        <v>0</v>
      </c>
      <c r="D22">
        <v>33791</v>
      </c>
      <c r="E22">
        <v>0</v>
      </c>
      <c r="F22">
        <v>0</v>
      </c>
      <c r="G22">
        <v>68822</v>
      </c>
      <c r="H22">
        <v>0</v>
      </c>
      <c r="I22">
        <v>0</v>
      </c>
      <c r="J22">
        <v>0</v>
      </c>
      <c r="K22">
        <v>0</v>
      </c>
      <c r="L22">
        <v>0</v>
      </c>
      <c r="M22">
        <v>8819</v>
      </c>
      <c r="N22">
        <v>7006</v>
      </c>
    </row>
    <row r="23" spans="1:14" x14ac:dyDescent="0.2">
      <c r="A23" s="2" t="s">
        <v>244</v>
      </c>
      <c r="B23">
        <v>0</v>
      </c>
      <c r="C23">
        <v>0</v>
      </c>
      <c r="D23">
        <v>5221</v>
      </c>
      <c r="E23">
        <v>0</v>
      </c>
      <c r="F23">
        <v>0</v>
      </c>
      <c r="G23">
        <v>12772</v>
      </c>
      <c r="H23">
        <v>0</v>
      </c>
      <c r="I23">
        <v>0</v>
      </c>
      <c r="J23">
        <v>0</v>
      </c>
      <c r="K23">
        <v>0</v>
      </c>
      <c r="L23">
        <v>0</v>
      </c>
      <c r="M23">
        <v>250</v>
      </c>
      <c r="N23">
        <v>1413</v>
      </c>
    </row>
    <row r="24" spans="1:14" x14ac:dyDescent="0.2">
      <c r="A24" s="2" t="s">
        <v>245</v>
      </c>
      <c r="B24">
        <v>0</v>
      </c>
      <c r="C24">
        <v>0</v>
      </c>
      <c r="D24">
        <v>4974</v>
      </c>
      <c r="E24">
        <v>0</v>
      </c>
      <c r="F24">
        <v>0</v>
      </c>
      <c r="G24">
        <v>10984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">
      <c r="A25" s="2" t="s">
        <v>349</v>
      </c>
      <c r="B25" s="2">
        <f t="shared" ref="B25:N25" si="1">SUM(B18:B24)</f>
        <v>0</v>
      </c>
      <c r="C25" s="2">
        <f t="shared" si="1"/>
        <v>0</v>
      </c>
      <c r="D25" s="2">
        <f t="shared" si="1"/>
        <v>54521</v>
      </c>
      <c r="E25" s="2">
        <f t="shared" si="1"/>
        <v>0</v>
      </c>
      <c r="F25" s="2">
        <f t="shared" si="1"/>
        <v>0</v>
      </c>
      <c r="G25" s="2">
        <f t="shared" si="1"/>
        <v>120533</v>
      </c>
      <c r="H25" s="2">
        <f t="shared" si="1"/>
        <v>0</v>
      </c>
      <c r="I25" s="2">
        <f t="shared" si="1"/>
        <v>0</v>
      </c>
      <c r="J25" s="2">
        <f t="shared" si="1"/>
        <v>0</v>
      </c>
      <c r="K25" s="2">
        <f t="shared" si="1"/>
        <v>0</v>
      </c>
      <c r="L25" s="2">
        <f t="shared" si="1"/>
        <v>22926</v>
      </c>
      <c r="M25" s="2">
        <f t="shared" si="1"/>
        <v>9069</v>
      </c>
      <c r="N25" s="2">
        <f t="shared" si="1"/>
        <v>16451</v>
      </c>
    </row>
    <row r="28" spans="1:14" x14ac:dyDescent="0.2">
      <c r="A28" s="2" t="s">
        <v>364</v>
      </c>
    </row>
    <row r="29" spans="1:14" x14ac:dyDescent="0.2">
      <c r="A29" s="2" t="s">
        <v>365</v>
      </c>
      <c r="B29" s="2" t="s">
        <v>366</v>
      </c>
      <c r="C29" s="2" t="s">
        <v>367</v>
      </c>
      <c r="D29" s="2" t="s">
        <v>368</v>
      </c>
      <c r="E29" s="2" t="s">
        <v>349</v>
      </c>
    </row>
    <row r="30" spans="1:14" x14ac:dyDescent="0.2">
      <c r="A30" s="2" t="s">
        <v>237</v>
      </c>
      <c r="B30" s="2">
        <f>19439</f>
        <v>19439</v>
      </c>
      <c r="C30" s="2">
        <f>15740</f>
        <v>15740</v>
      </c>
      <c r="D30" s="2">
        <f>0</f>
        <v>0</v>
      </c>
      <c r="E30" s="2">
        <f t="shared" ref="E30:E36" si="2">SUM(B7:J7,SUM(B18:N18))</f>
        <v>35179</v>
      </c>
    </row>
    <row r="31" spans="1:14" x14ac:dyDescent="0.2">
      <c r="A31" s="2" t="s">
        <v>240</v>
      </c>
      <c r="B31" s="2">
        <f>15189</f>
        <v>15189</v>
      </c>
      <c r="C31" s="2">
        <f>7209</f>
        <v>7209</v>
      </c>
      <c r="D31" s="2">
        <f>0</f>
        <v>0</v>
      </c>
      <c r="E31" s="2">
        <f t="shared" si="2"/>
        <v>22398</v>
      </c>
    </row>
    <row r="32" spans="1:14" x14ac:dyDescent="0.2">
      <c r="A32" s="2" t="s">
        <v>241</v>
      </c>
      <c r="B32" s="2">
        <f>55873</f>
        <v>55873</v>
      </c>
      <c r="C32" s="2">
        <f>35460</f>
        <v>35460</v>
      </c>
      <c r="D32" s="2">
        <f>6730</f>
        <v>6730</v>
      </c>
      <c r="E32" s="2">
        <f t="shared" si="2"/>
        <v>98063</v>
      </c>
    </row>
    <row r="33" spans="1:5" x14ac:dyDescent="0.2">
      <c r="A33" s="2" t="s">
        <v>242</v>
      </c>
      <c r="B33" s="2">
        <f>2362</f>
        <v>2362</v>
      </c>
      <c r="C33" s="2">
        <f>3007</f>
        <v>3007</v>
      </c>
      <c r="D33" s="2">
        <f>1302</f>
        <v>1302</v>
      </c>
      <c r="E33" s="2">
        <f t="shared" si="2"/>
        <v>6671</v>
      </c>
    </row>
    <row r="34" spans="1:5" x14ac:dyDescent="0.2">
      <c r="A34" s="2" t="s">
        <v>243</v>
      </c>
      <c r="B34" s="2">
        <f>9242</f>
        <v>9242</v>
      </c>
      <c r="C34" s="2">
        <f>111432</f>
        <v>111432</v>
      </c>
      <c r="D34" s="2">
        <f>7006</f>
        <v>7006</v>
      </c>
      <c r="E34" s="2">
        <f t="shared" si="2"/>
        <v>127680</v>
      </c>
    </row>
    <row r="35" spans="1:5" x14ac:dyDescent="0.2">
      <c r="A35" s="2" t="s">
        <v>244</v>
      </c>
      <c r="B35" s="2">
        <f>6160</f>
        <v>6160</v>
      </c>
      <c r="C35" s="2">
        <f>18243</f>
        <v>18243</v>
      </c>
      <c r="D35" s="2">
        <f>1413</f>
        <v>1413</v>
      </c>
      <c r="E35" s="2">
        <f t="shared" si="2"/>
        <v>25816</v>
      </c>
    </row>
    <row r="36" spans="1:5" x14ac:dyDescent="0.2">
      <c r="A36" s="2" t="s">
        <v>245</v>
      </c>
      <c r="B36" s="2">
        <f>5406</f>
        <v>5406</v>
      </c>
      <c r="C36" s="2">
        <f>15958</f>
        <v>15958</v>
      </c>
      <c r="D36" s="2">
        <f>0</f>
        <v>0</v>
      </c>
      <c r="E36" s="2">
        <f t="shared" si="2"/>
        <v>21364</v>
      </c>
    </row>
    <row r="37" spans="1:5" x14ac:dyDescent="0.2">
      <c r="D37" s="2" t="s">
        <v>349</v>
      </c>
      <c r="E37" s="2">
        <f>SUM(E30:E36)</f>
        <v>337171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Normal="100" workbookViewId="0"/>
  </sheetViews>
  <sheetFormatPr defaultRowHeight="12.75" x14ac:dyDescent="0.2"/>
  <sheetData>
    <row r="1" spans="1:2" ht="18" x14ac:dyDescent="0.25">
      <c r="A1" s="1" t="s">
        <v>369</v>
      </c>
    </row>
    <row r="5" spans="1:2" x14ac:dyDescent="0.2">
      <c r="A5" s="2" t="s">
        <v>370</v>
      </c>
    </row>
    <row r="6" spans="1:2" x14ac:dyDescent="0.2">
      <c r="A6" s="2" t="s">
        <v>371</v>
      </c>
      <c r="B6" s="2" t="s">
        <v>337</v>
      </c>
    </row>
    <row r="7" spans="1:2" x14ac:dyDescent="0.2">
      <c r="A7" t="s">
        <v>372</v>
      </c>
      <c r="B7" s="4">
        <v>25759</v>
      </c>
    </row>
    <row r="8" spans="1:2" x14ac:dyDescent="0.2">
      <c r="A8" t="s">
        <v>373</v>
      </c>
      <c r="B8" s="4">
        <v>36840</v>
      </c>
    </row>
    <row r="9" spans="1:2" x14ac:dyDescent="0.2">
      <c r="A9" t="s">
        <v>374</v>
      </c>
      <c r="B9" s="4">
        <v>0</v>
      </c>
    </row>
    <row r="10" spans="1:2" x14ac:dyDescent="0.2">
      <c r="A10" t="s">
        <v>375</v>
      </c>
      <c r="B10" s="4">
        <v>5226</v>
      </c>
    </row>
    <row r="11" spans="1:2" x14ac:dyDescent="0.2">
      <c r="A11" t="s">
        <v>376</v>
      </c>
      <c r="B11" s="4">
        <v>6733</v>
      </c>
    </row>
    <row r="12" spans="1:2" x14ac:dyDescent="0.2">
      <c r="A12" t="s">
        <v>377</v>
      </c>
      <c r="B12" s="4">
        <v>0</v>
      </c>
    </row>
    <row r="13" spans="1:2" x14ac:dyDescent="0.2">
      <c r="A13" t="s">
        <v>378</v>
      </c>
      <c r="B13" s="4">
        <v>0</v>
      </c>
    </row>
    <row r="14" spans="1:2" x14ac:dyDescent="0.2">
      <c r="A14" t="s">
        <v>379</v>
      </c>
      <c r="B14" s="4">
        <v>16400</v>
      </c>
    </row>
    <row r="15" spans="1:2" x14ac:dyDescent="0.2">
      <c r="A15" t="s">
        <v>380</v>
      </c>
      <c r="B15" s="4">
        <v>0</v>
      </c>
    </row>
    <row r="16" spans="1:2" x14ac:dyDescent="0.2">
      <c r="A16" t="s">
        <v>381</v>
      </c>
      <c r="B16" s="4">
        <v>32073</v>
      </c>
    </row>
    <row r="17" spans="1:2" x14ac:dyDescent="0.2">
      <c r="A17" t="s">
        <v>382</v>
      </c>
      <c r="B17" s="4">
        <v>201</v>
      </c>
    </row>
    <row r="18" spans="1:2" x14ac:dyDescent="0.2">
      <c r="A18" t="s">
        <v>383</v>
      </c>
      <c r="B18" s="4">
        <v>16897</v>
      </c>
    </row>
    <row r="19" spans="1:2" x14ac:dyDescent="0.2">
      <c r="A19" t="s">
        <v>384</v>
      </c>
      <c r="B19" s="4">
        <v>408898</v>
      </c>
    </row>
    <row r="20" spans="1:2" x14ac:dyDescent="0.2">
      <c r="A20" t="s">
        <v>385</v>
      </c>
      <c r="B20" s="4">
        <v>0</v>
      </c>
    </row>
    <row r="21" spans="1:2" x14ac:dyDescent="0.2">
      <c r="A21" t="s">
        <v>386</v>
      </c>
      <c r="B21" s="4">
        <v>2177</v>
      </c>
    </row>
    <row r="22" spans="1:2" x14ac:dyDescent="0.2">
      <c r="A22" t="s">
        <v>387</v>
      </c>
      <c r="B22" s="4">
        <v>28207</v>
      </c>
    </row>
    <row r="23" spans="1:2" x14ac:dyDescent="0.2">
      <c r="A23" t="s">
        <v>388</v>
      </c>
      <c r="B23" s="4">
        <v>721543</v>
      </c>
    </row>
    <row r="24" spans="1:2" x14ac:dyDescent="0.2">
      <c r="A24" t="s">
        <v>389</v>
      </c>
      <c r="B24" s="4">
        <v>98797</v>
      </c>
    </row>
    <row r="25" spans="1:2" x14ac:dyDescent="0.2">
      <c r="A25" t="s">
        <v>390</v>
      </c>
      <c r="B25" s="4">
        <v>0</v>
      </c>
    </row>
    <row r="26" spans="1:2" x14ac:dyDescent="0.2">
      <c r="A26" t="s">
        <v>391</v>
      </c>
      <c r="B26" s="4">
        <v>0</v>
      </c>
    </row>
    <row r="27" spans="1:2" x14ac:dyDescent="0.2">
      <c r="A27" t="s">
        <v>392</v>
      </c>
      <c r="B27" s="4">
        <v>0</v>
      </c>
    </row>
    <row r="28" spans="1:2" x14ac:dyDescent="0.2">
      <c r="A28" t="s">
        <v>393</v>
      </c>
      <c r="B28" s="4">
        <v>0</v>
      </c>
    </row>
    <row r="29" spans="1:2" x14ac:dyDescent="0.2">
      <c r="A29" t="s">
        <v>394</v>
      </c>
      <c r="B29" s="4">
        <v>0</v>
      </c>
    </row>
    <row r="30" spans="1:2" x14ac:dyDescent="0.2">
      <c r="A30" t="s">
        <v>395</v>
      </c>
      <c r="B30" s="4">
        <v>0</v>
      </c>
    </row>
    <row r="31" spans="1:2" x14ac:dyDescent="0.2">
      <c r="A31" t="s">
        <v>396</v>
      </c>
      <c r="B31" s="4">
        <v>0</v>
      </c>
    </row>
    <row r="32" spans="1:2" x14ac:dyDescent="0.2">
      <c r="A32" t="s">
        <v>397</v>
      </c>
      <c r="B32" s="4">
        <v>6481</v>
      </c>
    </row>
    <row r="34" spans="1:2" x14ac:dyDescent="0.2">
      <c r="A34" s="2" t="s">
        <v>234</v>
      </c>
      <c r="B34" s="5">
        <v>1393270</v>
      </c>
    </row>
    <row r="35" spans="1:2" x14ac:dyDescent="0.2">
      <c r="A35" t="s">
        <v>398</v>
      </c>
      <c r="B35" s="4" t="s">
        <v>399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/>
  </sheetViews>
  <sheetFormatPr defaultRowHeight="12.75" x14ac:dyDescent="0.2"/>
  <sheetData>
    <row r="1" spans="1:5" ht="18" x14ac:dyDescent="0.25">
      <c r="A1" s="1" t="s">
        <v>400</v>
      </c>
    </row>
    <row r="6" spans="1:5" x14ac:dyDescent="0.2">
      <c r="A6" s="2" t="s">
        <v>401</v>
      </c>
      <c r="B6" s="2" t="s">
        <v>402</v>
      </c>
      <c r="C6" s="2" t="s">
        <v>403</v>
      </c>
      <c r="D6" s="2" t="s">
        <v>404</v>
      </c>
      <c r="E6" s="2" t="s">
        <v>405</v>
      </c>
    </row>
    <row r="7" spans="1:5" x14ac:dyDescent="0.2">
      <c r="A7" t="s">
        <v>406</v>
      </c>
      <c r="B7" t="s">
        <v>407</v>
      </c>
      <c r="C7" t="s">
        <v>408</v>
      </c>
      <c r="D7" t="s">
        <v>409</v>
      </c>
      <c r="E7" t="s">
        <v>410</v>
      </c>
    </row>
    <row r="8" spans="1:5" x14ac:dyDescent="0.2">
      <c r="A8" t="s">
        <v>411</v>
      </c>
      <c r="B8" t="s">
        <v>412</v>
      </c>
    </row>
    <row r="9" spans="1:5" x14ac:dyDescent="0.2">
      <c r="A9" t="s">
        <v>413</v>
      </c>
      <c r="B9" t="s">
        <v>414</v>
      </c>
    </row>
    <row r="10" spans="1:5" x14ac:dyDescent="0.2">
      <c r="A10" t="s">
        <v>415</v>
      </c>
      <c r="B10" t="s">
        <v>416</v>
      </c>
      <c r="C10" t="s">
        <v>408</v>
      </c>
      <c r="D10" t="s">
        <v>408</v>
      </c>
      <c r="E10" t="s">
        <v>417</v>
      </c>
    </row>
    <row r="11" spans="1:5" x14ac:dyDescent="0.2">
      <c r="A11" t="s">
        <v>418</v>
      </c>
      <c r="B11" t="s">
        <v>408</v>
      </c>
      <c r="C11" t="s">
        <v>408</v>
      </c>
      <c r="D11" t="s">
        <v>408</v>
      </c>
      <c r="E11" t="s">
        <v>11</v>
      </c>
    </row>
    <row r="12" spans="1:5" x14ac:dyDescent="0.2">
      <c r="A12" t="s">
        <v>419</v>
      </c>
      <c r="B12" t="s">
        <v>420</v>
      </c>
      <c r="C12" t="s">
        <v>408</v>
      </c>
      <c r="D12" t="s">
        <v>421</v>
      </c>
      <c r="E12" t="s">
        <v>422</v>
      </c>
    </row>
    <row r="13" spans="1:5" x14ac:dyDescent="0.2">
      <c r="A13" t="s">
        <v>423</v>
      </c>
      <c r="B13" t="s">
        <v>424</v>
      </c>
      <c r="C13" t="s">
        <v>408</v>
      </c>
      <c r="D13" t="s">
        <v>425</v>
      </c>
      <c r="E13" t="s">
        <v>426</v>
      </c>
    </row>
    <row r="14" spans="1:5" x14ac:dyDescent="0.2">
      <c r="A14" t="s">
        <v>427</v>
      </c>
      <c r="B14" t="s">
        <v>408</v>
      </c>
      <c r="C14" t="s">
        <v>408</v>
      </c>
      <c r="D14" t="s">
        <v>408</v>
      </c>
      <c r="E14" t="s">
        <v>11</v>
      </c>
    </row>
    <row r="15" spans="1:5" x14ac:dyDescent="0.2">
      <c r="A15" t="s">
        <v>428</v>
      </c>
      <c r="B15" t="s">
        <v>408</v>
      </c>
      <c r="C15" t="s">
        <v>408</v>
      </c>
      <c r="D15" t="s">
        <v>408</v>
      </c>
      <c r="E15" t="s">
        <v>11</v>
      </c>
    </row>
    <row r="16" spans="1:5" x14ac:dyDescent="0.2">
      <c r="A16" t="s">
        <v>429</v>
      </c>
      <c r="B16" t="s">
        <v>430</v>
      </c>
      <c r="C16" t="s">
        <v>408</v>
      </c>
      <c r="D16" t="s">
        <v>431</v>
      </c>
      <c r="E16" t="s">
        <v>432</v>
      </c>
    </row>
    <row r="17" spans="1:5" x14ac:dyDescent="0.2">
      <c r="A17" t="s">
        <v>433</v>
      </c>
      <c r="B17" t="s">
        <v>408</v>
      </c>
      <c r="C17" t="s">
        <v>408</v>
      </c>
      <c r="D17" t="s">
        <v>408</v>
      </c>
      <c r="E17" t="s">
        <v>11</v>
      </c>
    </row>
    <row r="18" spans="1:5" x14ac:dyDescent="0.2">
      <c r="A18" t="s">
        <v>434</v>
      </c>
      <c r="B18" t="s">
        <v>435</v>
      </c>
      <c r="C18" t="s">
        <v>408</v>
      </c>
      <c r="D18" t="s">
        <v>436</v>
      </c>
      <c r="E18" t="s">
        <v>437</v>
      </c>
    </row>
    <row r="19" spans="1:5" x14ac:dyDescent="0.2">
      <c r="A19" t="s">
        <v>438</v>
      </c>
      <c r="B19" t="s">
        <v>439</v>
      </c>
      <c r="C19" t="s">
        <v>408</v>
      </c>
      <c r="D19" t="s">
        <v>408</v>
      </c>
      <c r="E19" t="s">
        <v>440</v>
      </c>
    </row>
    <row r="20" spans="1:5" x14ac:dyDescent="0.2">
      <c r="A20" t="s">
        <v>441</v>
      </c>
      <c r="B20" t="s">
        <v>442</v>
      </c>
      <c r="C20" t="s">
        <v>408</v>
      </c>
      <c r="D20" t="s">
        <v>408</v>
      </c>
      <c r="E20" t="s">
        <v>443</v>
      </c>
    </row>
    <row r="21" spans="1:5" x14ac:dyDescent="0.2">
      <c r="A21" t="s">
        <v>444</v>
      </c>
      <c r="B21" t="s">
        <v>445</v>
      </c>
      <c r="C21" t="s">
        <v>408</v>
      </c>
      <c r="D21" t="s">
        <v>408</v>
      </c>
      <c r="E21" t="s">
        <v>443</v>
      </c>
    </row>
    <row r="22" spans="1:5" x14ac:dyDescent="0.2">
      <c r="A22" t="s">
        <v>446</v>
      </c>
      <c r="B22" t="s">
        <v>408</v>
      </c>
      <c r="C22" t="s">
        <v>408</v>
      </c>
      <c r="D22" t="s">
        <v>408</v>
      </c>
      <c r="E22" t="s">
        <v>11</v>
      </c>
    </row>
    <row r="23" spans="1:5" x14ac:dyDescent="0.2">
      <c r="A23" t="s">
        <v>447</v>
      </c>
      <c r="B23" t="s">
        <v>448</v>
      </c>
      <c r="C23" t="s">
        <v>408</v>
      </c>
      <c r="D23" t="s">
        <v>449</v>
      </c>
      <c r="E23" t="s">
        <v>450</v>
      </c>
    </row>
    <row r="24" spans="1:5" x14ac:dyDescent="0.2">
      <c r="A24" t="s">
        <v>451</v>
      </c>
      <c r="B24" t="s">
        <v>452</v>
      </c>
      <c r="C24" t="s">
        <v>408</v>
      </c>
      <c r="D24" t="s">
        <v>453</v>
      </c>
      <c r="E24" t="s">
        <v>450</v>
      </c>
    </row>
    <row r="25" spans="1:5" x14ac:dyDescent="0.2">
      <c r="A25" t="s">
        <v>454</v>
      </c>
      <c r="B25" t="s">
        <v>455</v>
      </c>
      <c r="C25" t="s">
        <v>408</v>
      </c>
      <c r="D25" t="s">
        <v>456</v>
      </c>
      <c r="E25" t="s">
        <v>450</v>
      </c>
    </row>
    <row r="26" spans="1:5" x14ac:dyDescent="0.2">
      <c r="A26" t="s">
        <v>457</v>
      </c>
      <c r="B26" t="s">
        <v>458</v>
      </c>
      <c r="C26" t="s">
        <v>408</v>
      </c>
      <c r="D26" t="s">
        <v>458</v>
      </c>
      <c r="E26" t="s">
        <v>11</v>
      </c>
    </row>
    <row r="27" spans="1:5" x14ac:dyDescent="0.2">
      <c r="A27" t="s">
        <v>459</v>
      </c>
      <c r="B27" t="s">
        <v>408</v>
      </c>
      <c r="C27" t="s">
        <v>408</v>
      </c>
      <c r="D27" t="s">
        <v>408</v>
      </c>
      <c r="E27" t="s">
        <v>11</v>
      </c>
    </row>
    <row r="28" spans="1:5" x14ac:dyDescent="0.2">
      <c r="A28" t="s">
        <v>460</v>
      </c>
      <c r="B28" t="s">
        <v>408</v>
      </c>
      <c r="C28" t="s">
        <v>408</v>
      </c>
      <c r="D28" t="s">
        <v>408</v>
      </c>
      <c r="E28" t="s">
        <v>11</v>
      </c>
    </row>
    <row r="29" spans="1:5" x14ac:dyDescent="0.2">
      <c r="A29" t="s">
        <v>461</v>
      </c>
      <c r="B29" t="s">
        <v>408</v>
      </c>
      <c r="C29" t="s">
        <v>408</v>
      </c>
      <c r="D29" t="s">
        <v>408</v>
      </c>
      <c r="E29" t="s">
        <v>11</v>
      </c>
    </row>
    <row r="30" spans="1:5" x14ac:dyDescent="0.2">
      <c r="A30" t="s">
        <v>462</v>
      </c>
      <c r="B30" t="s">
        <v>408</v>
      </c>
      <c r="C30" t="s">
        <v>408</v>
      </c>
      <c r="D30" t="s">
        <v>408</v>
      </c>
      <c r="E30" t="s">
        <v>11</v>
      </c>
    </row>
    <row r="31" spans="1:5" x14ac:dyDescent="0.2">
      <c r="A31" s="2" t="s">
        <v>234</v>
      </c>
      <c r="B31" s="2" t="s">
        <v>463</v>
      </c>
      <c r="C31" s="2" t="s">
        <v>408</v>
      </c>
      <c r="D31" s="2" t="s">
        <v>464</v>
      </c>
      <c r="E31" t="s">
        <v>11</v>
      </c>
    </row>
    <row r="32" spans="1:5" x14ac:dyDescent="0.2">
      <c r="A32" t="s">
        <v>465</v>
      </c>
      <c r="B32" t="s">
        <v>466</v>
      </c>
      <c r="C32" t="s">
        <v>408</v>
      </c>
      <c r="D32" t="s">
        <v>408</v>
      </c>
      <c r="E32" t="s">
        <v>11</v>
      </c>
    </row>
    <row r="33" spans="1:5" x14ac:dyDescent="0.2">
      <c r="A33" s="2" t="s">
        <v>467</v>
      </c>
      <c r="B33" s="2" t="s">
        <v>468</v>
      </c>
      <c r="C33" s="2" t="s">
        <v>408</v>
      </c>
      <c r="D33" s="2" t="s">
        <v>464</v>
      </c>
      <c r="E33" t="s">
        <v>11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Riepilogo</vt:lpstr>
      <vt:lpstr>Commenti Organi di Controllo</vt:lpstr>
      <vt:lpstr>Riepilogo Triennio</vt:lpstr>
      <vt:lpstr>Spese Medie ProCapite</vt:lpstr>
      <vt:lpstr>Giorni Medi Assenza</vt:lpstr>
      <vt:lpstr>Personale Flessibile</vt:lpstr>
      <vt:lpstr>SI_1</vt:lpstr>
      <vt:lpstr>t1</vt:lpstr>
      <vt:lpstr>t2</vt:lpstr>
      <vt:lpstr>t2a</vt:lpstr>
      <vt:lpstr>t3</vt:lpstr>
      <vt:lpstr>t4</vt:lpstr>
      <vt:lpstr>t5</vt:lpstr>
      <vt:lpstr>t6</vt:lpstr>
      <vt:lpstr>t7</vt:lpstr>
      <vt:lpstr>t8</vt:lpstr>
      <vt:lpstr>t9</vt:lpstr>
      <vt:lpstr>t11</vt:lpstr>
      <vt:lpstr>t12</vt:lpstr>
      <vt:lpstr>t13</vt:lpstr>
      <vt:lpstr>t14</vt:lpstr>
      <vt:lpstr>SchedaRiconciliazione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Gigliola Sartori</dc:creator>
  <cp:lastModifiedBy>Bruno Marchetti</cp:lastModifiedBy>
  <dcterms:created xsi:type="dcterms:W3CDTF">2017-07-04T12:01:29Z</dcterms:created>
  <dcterms:modified xsi:type="dcterms:W3CDTF">2017-07-04T12:07:55Z</dcterms:modified>
</cp:coreProperties>
</file>